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32" tabRatio="636"/>
  </bookViews>
  <sheets>
    <sheet name="Návod na použitie" sheetId="1" r:id="rId1"/>
    <sheet name="1 Izobarický dej" sheetId="2" r:id="rId2"/>
    <sheet name="2 Izochorický dej" sheetId="7" r:id="rId3"/>
    <sheet name="3 Izotermický dej" sheetId="4" r:id="rId4"/>
    <sheet name="4 Prevody jednotiek" sheetId="5" r:id="rId5"/>
    <sheet name="5 Sily na valci" sheetId="8" r:id="rId6"/>
    <sheet name="6 Výpočet priemeru valca" sheetId="9" r:id="rId7"/>
    <sheet name="7 Výpočet tlaku" sheetId="10" r:id="rId8"/>
  </sheets>
  <calcPr calcId="145621"/>
</workbook>
</file>

<file path=xl/calcChain.xml><?xml version="1.0" encoding="utf-8"?>
<calcChain xmlns="http://schemas.openxmlformats.org/spreadsheetml/2006/main">
  <c r="F31" i="5" l="1"/>
  <c r="F29" i="5"/>
  <c r="B15" i="5"/>
  <c r="G9" i="8" l="1"/>
  <c r="F8" i="5" l="1"/>
  <c r="F6" i="5"/>
  <c r="J6" i="10" l="1"/>
  <c r="M6" i="10" s="1"/>
  <c r="O20" i="9" l="1"/>
  <c r="O19" i="9"/>
  <c r="O18" i="9"/>
  <c r="F27" i="5"/>
  <c r="F25" i="5"/>
  <c r="D33" i="8"/>
  <c r="D32" i="8"/>
  <c r="G32" i="8" s="1"/>
  <c r="J32" i="8" s="1"/>
  <c r="E36" i="8" s="1"/>
  <c r="J36" i="8" s="1"/>
  <c r="D31" i="8"/>
  <c r="G31" i="8" s="1"/>
  <c r="J31" i="8" s="1"/>
  <c r="E35" i="8" s="1"/>
  <c r="J35" i="8" s="1"/>
  <c r="D30" i="8"/>
  <c r="G30" i="8" s="1"/>
  <c r="G12" i="8"/>
  <c r="G11" i="8"/>
  <c r="J11" i="8" s="1"/>
  <c r="E15" i="8" s="1"/>
  <c r="J15" i="8" s="1"/>
  <c r="G10" i="8"/>
  <c r="J10" i="8" s="1"/>
  <c r="E14" i="8" s="1"/>
  <c r="J14" i="8" s="1"/>
  <c r="E18" i="8"/>
  <c r="G33" i="8"/>
  <c r="E18" i="5"/>
  <c r="H18" i="5" s="1"/>
  <c r="B20" i="5"/>
  <c r="H20" i="5"/>
  <c r="E22" i="5"/>
  <c r="B22" i="5" s="1"/>
  <c r="D20" i="7"/>
  <c r="D16" i="7"/>
  <c r="H5" i="7"/>
  <c r="H11" i="7"/>
  <c r="D20" i="2"/>
  <c r="D16" i="2"/>
  <c r="H5" i="2"/>
  <c r="H11" i="2"/>
  <c r="E15" i="5"/>
  <c r="B13" i="5"/>
  <c r="H13" i="5"/>
  <c r="E11" i="5"/>
  <c r="H11" i="5" s="1"/>
  <c r="F4" i="5"/>
  <c r="F2" i="5"/>
  <c r="D20" i="4"/>
  <c r="D16" i="4"/>
  <c r="H11" i="4"/>
  <c r="H5" i="4"/>
  <c r="E17" i="8" l="1"/>
  <c r="E19" i="8" s="1"/>
  <c r="E38" i="8"/>
  <c r="L22" i="9"/>
  <c r="O22" i="9" s="1"/>
  <c r="E39" i="8"/>
  <c r="E40" i="8" l="1"/>
</calcChain>
</file>

<file path=xl/sharedStrings.xml><?xml version="1.0" encoding="utf-8"?>
<sst xmlns="http://schemas.openxmlformats.org/spreadsheetml/2006/main" count="288" uniqueCount="68">
  <si>
    <t>Konštanta</t>
  </si>
  <si>
    <t>Tlak 1</t>
  </si>
  <si>
    <t>Objem 1</t>
  </si>
  <si>
    <t>Tlak 2</t>
  </si>
  <si>
    <t>Objem 2</t>
  </si>
  <si>
    <t>Pascal</t>
  </si>
  <si>
    <t>m3</t>
  </si>
  <si>
    <t>Teplota =</t>
  </si>
  <si>
    <t>Tlak =</t>
  </si>
  <si>
    <t>Objem =</t>
  </si>
  <si>
    <t>Teplota 1</t>
  </si>
  <si>
    <t>Kelvin</t>
  </si>
  <si>
    <t>Teplota 2</t>
  </si>
  <si>
    <t>Stupeň Celzia</t>
  </si>
  <si>
    <t>Bar</t>
  </si>
  <si>
    <t>=</t>
  </si>
  <si>
    <t>Pa</t>
  </si>
  <si>
    <t>kPa</t>
  </si>
  <si>
    <t>MPa</t>
  </si>
  <si>
    <t>m</t>
  </si>
  <si>
    <t>mm</t>
  </si>
  <si>
    <t>cm</t>
  </si>
  <si>
    <t>d</t>
  </si>
  <si>
    <t>Tlak</t>
  </si>
  <si>
    <t>D</t>
  </si>
  <si>
    <t>účinnosť</t>
  </si>
  <si>
    <t>%</t>
  </si>
  <si>
    <t>Polomer D</t>
  </si>
  <si>
    <t>Polomer d</t>
  </si>
  <si>
    <t>Obsah podľa D</t>
  </si>
  <si>
    <t>m2</t>
  </si>
  <si>
    <t>Obsah podľa d</t>
  </si>
  <si>
    <t>F</t>
  </si>
  <si>
    <t>pri vysúvaní valca</t>
  </si>
  <si>
    <t>pri zasúvaní valca</t>
  </si>
  <si>
    <t>Sila F2</t>
  </si>
  <si>
    <t>Sila F3</t>
  </si>
  <si>
    <t>Sila F1</t>
  </si>
  <si>
    <t>Newton</t>
  </si>
  <si>
    <t>kN</t>
  </si>
  <si>
    <t>Tlak z kompresoru</t>
  </si>
  <si>
    <t>Účinnosť</t>
  </si>
  <si>
    <t>Požadovaná sila valca pri vysúvaní</t>
  </si>
  <si>
    <t>Minimálny priemer valca</t>
  </si>
  <si>
    <t>N</t>
  </si>
  <si>
    <t>Bratislava</t>
  </si>
  <si>
    <t>Dúfam, že Vám pri precvičovaní príkladov pomôže môj excelovský súbor.</t>
  </si>
  <si>
    <t>V oranžových okienkach nájdete výsledky.</t>
  </si>
  <si>
    <t>Nateraz viete riešiť príklady na:</t>
  </si>
  <si>
    <t>V spodnej časti resp. pod príkladmi nájdete odkazy na webové stránky, ktoré možno pri vyučovaní využiť.</t>
  </si>
  <si>
    <t>Ak máte tip alebo príklad na doplnenie, prípadne vylepšenie realizovaného, píšte na e-mail:</t>
  </si>
  <si>
    <t>igor.krucovcin@dualnaakademia.sk</t>
  </si>
  <si>
    <t>S úctou a pozdravom:</t>
  </si>
  <si>
    <t>Ing. Igor Krucovčin.</t>
  </si>
  <si>
    <t>Dopĺňam a vylepšujem:</t>
  </si>
  <si>
    <t xml:space="preserve"> priebežne každú záložku.</t>
  </si>
  <si>
    <t>Na každej z jeho záložiek nájdete "matematiku" aplikovanú v pneumatike.</t>
  </si>
  <si>
    <t xml:space="preserve">   1 Izobarický dej,</t>
  </si>
  <si>
    <t xml:space="preserve">   2 Izochorický dej,</t>
  </si>
  <si>
    <t xml:space="preserve">   3 Izotermický dej,</t>
  </si>
  <si>
    <t xml:space="preserve">   5 Sily na valci,</t>
  </si>
  <si>
    <t xml:space="preserve">   4 Prevody jednotiek,</t>
  </si>
  <si>
    <t>Plocha</t>
  </si>
  <si>
    <t>Sila</t>
  </si>
  <si>
    <t xml:space="preserve">   7 Výpočet tlaku.</t>
  </si>
  <si>
    <t xml:space="preserve">   6 Výpočet priemeru valca,</t>
  </si>
  <si>
    <t>Milí kolegovia, študenti.</t>
  </si>
  <si>
    <t>30. januára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</si>
</sst>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\ _€_-;\-* #,##0\ _€_-;_-* &quot;-&quot;??\ _€_-;_-@_-"/>
    <numFmt numFmtId="165" formatCode="#,##0_ ;\-#,##0\ "/>
    <numFmt numFmtId="166" formatCode="#,##0.00_ ;\-#,##0.00\ "/>
    <numFmt numFmtId="167" formatCode="0.000"/>
    <numFmt numFmtId="168" formatCode="0.0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name val="Tahoma"/>
      <family val="2"/>
      <charset val="238"/>
    </font>
    <font>
      <sz val="12"/>
      <color theme="0"/>
      <name val="Tahoma"/>
      <family val="2"/>
      <charset val="238"/>
    </font>
    <font>
      <i/>
      <sz val="12"/>
      <color theme="0"/>
      <name val="Tahoma"/>
      <family val="2"/>
      <charset val="238"/>
    </font>
    <font>
      <b/>
      <i/>
      <sz val="12"/>
      <color theme="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u/>
      <sz val="12"/>
      <color theme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/>
    <xf numFmtId="0" fontId="5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164" fontId="4" fillId="2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4" borderId="9" xfId="0" applyFont="1" applyFill="1" applyBorder="1" applyAlignment="1">
      <alignment horizontal="right"/>
    </xf>
    <xf numFmtId="0" fontId="4" fillId="2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3" fillId="4" borderId="7" xfId="0" applyFont="1" applyFill="1" applyBorder="1"/>
    <xf numFmtId="0" fontId="2" fillId="4" borderId="8" xfId="0" applyFont="1" applyFill="1" applyBorder="1"/>
    <xf numFmtId="0" fontId="2" fillId="4" borderId="5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/>
    <xf numFmtId="0" fontId="2" fillId="3" borderId="11" xfId="0" applyFont="1" applyFill="1" applyBorder="1"/>
    <xf numFmtId="0" fontId="2" fillId="0" borderId="11" xfId="0" applyFont="1" applyBorder="1" applyAlignment="1">
      <alignment horizontal="center"/>
    </xf>
    <xf numFmtId="0" fontId="5" fillId="0" borderId="11" xfId="0" applyFont="1" applyBorder="1"/>
    <xf numFmtId="0" fontId="4" fillId="2" borderId="10" xfId="0" applyFont="1" applyFill="1" applyBorder="1" applyAlignment="1">
      <alignment horizontal="right"/>
    </xf>
    <xf numFmtId="0" fontId="2" fillId="2" borderId="11" xfId="0" applyFont="1" applyFill="1" applyBorder="1"/>
    <xf numFmtId="0" fontId="3" fillId="4" borderId="11" xfId="0" applyFont="1" applyFill="1" applyBorder="1"/>
    <xf numFmtId="0" fontId="2" fillId="4" borderId="11" xfId="0" applyFont="1" applyFill="1" applyBorder="1" applyAlignment="1">
      <alignment horizontal="center"/>
    </xf>
    <xf numFmtId="0" fontId="5" fillId="4" borderId="10" xfId="0" applyFont="1" applyFill="1" applyBorder="1"/>
    <xf numFmtId="0" fontId="4" fillId="2" borderId="11" xfId="0" applyFont="1" applyFill="1" applyBorder="1"/>
    <xf numFmtId="0" fontId="5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3" fillId="4" borderId="10" xfId="0" applyFont="1" applyFill="1" applyBorder="1"/>
    <xf numFmtId="164" fontId="2" fillId="3" borderId="9" xfId="1" applyNumberFormat="1" applyFont="1" applyFill="1" applyBorder="1"/>
    <xf numFmtId="164" fontId="4" fillId="2" borderId="9" xfId="1" applyNumberFormat="1" applyFont="1" applyFill="1" applyBorder="1"/>
    <xf numFmtId="2" fontId="2" fillId="3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4" fontId="2" fillId="3" borderId="0" xfId="1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3" fontId="4" fillId="2" borderId="9" xfId="1" applyNumberFormat="1" applyFont="1" applyFill="1" applyBorder="1"/>
    <xf numFmtId="43" fontId="2" fillId="3" borderId="9" xfId="1" applyNumberFormat="1" applyFont="1" applyFill="1" applyBorder="1"/>
    <xf numFmtId="166" fontId="4" fillId="2" borderId="11" xfId="0" applyNumberFormat="1" applyFont="1" applyFill="1" applyBorder="1"/>
    <xf numFmtId="2" fontId="2" fillId="3" borderId="11" xfId="0" applyNumberFormat="1" applyFont="1" applyFill="1" applyBorder="1"/>
    <xf numFmtId="2" fontId="4" fillId="2" borderId="11" xfId="0" applyNumberFormat="1" applyFont="1" applyFill="1" applyBorder="1"/>
    <xf numFmtId="165" fontId="4" fillId="2" borderId="10" xfId="1" applyNumberFormat="1" applyFont="1" applyFill="1" applyBorder="1" applyAlignment="1">
      <alignment horizontal="right"/>
    </xf>
    <xf numFmtId="0" fontId="2" fillId="3" borderId="0" xfId="0" applyFont="1" applyFill="1" applyBorder="1"/>
    <xf numFmtId="165" fontId="6" fillId="2" borderId="0" xfId="1" applyNumberFormat="1" applyFont="1" applyFill="1" applyBorder="1" applyAlignment="1">
      <alignment horizontal="right"/>
    </xf>
    <xf numFmtId="0" fontId="6" fillId="2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65" fontId="8" fillId="4" borderId="0" xfId="1" applyNumberFormat="1" applyFont="1" applyFill="1" applyBorder="1" applyAlignment="1">
      <alignment horizontal="right"/>
    </xf>
    <xf numFmtId="0" fontId="9" fillId="4" borderId="0" xfId="0" applyFont="1" applyFill="1" applyBorder="1"/>
    <xf numFmtId="0" fontId="7" fillId="4" borderId="0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center"/>
    </xf>
    <xf numFmtId="167" fontId="4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2" fillId="3" borderId="11" xfId="0" applyNumberFormat="1" applyFont="1" applyFill="1" applyBorder="1"/>
    <xf numFmtId="168" fontId="4" fillId="2" borderId="0" xfId="0" applyNumberFormat="1" applyFont="1" applyFill="1" applyBorder="1"/>
    <xf numFmtId="167" fontId="4" fillId="2" borderId="0" xfId="0" applyNumberFormat="1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0" xfId="0" applyFont="1" applyFill="1" applyBorder="1"/>
    <xf numFmtId="0" fontId="4" fillId="4" borderId="5" xfId="0" applyFont="1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11" fillId="4" borderId="4" xfId="2" applyFont="1" applyFill="1" applyBorder="1" applyAlignment="1">
      <alignment horizontal="center"/>
    </xf>
    <xf numFmtId="3" fontId="2" fillId="3" borderId="0" xfId="0" applyNumberFormat="1" applyFont="1" applyFill="1" applyBorder="1"/>
    <xf numFmtId="3" fontId="4" fillId="2" borderId="0" xfId="0" applyNumberFormat="1" applyFont="1" applyFill="1" applyBorder="1"/>
    <xf numFmtId="0" fontId="2" fillId="0" borderId="5" xfId="0" applyFont="1" applyBorder="1"/>
    <xf numFmtId="0" fontId="2" fillId="3" borderId="9" xfId="0" applyFont="1" applyFill="1" applyBorder="1"/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22860</xdr:rowOff>
    </xdr:from>
    <xdr:to>
      <xdr:col>9</xdr:col>
      <xdr:colOff>723466</xdr:colOff>
      <xdr:row>28</xdr:row>
      <xdr:rowOff>25813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220980"/>
          <a:ext cx="5242126" cy="114595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</xdr:row>
      <xdr:rowOff>22860</xdr:rowOff>
    </xdr:from>
    <xdr:ext cx="5242126" cy="1145953"/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4221480"/>
          <a:ext cx="5242126" cy="11459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</xdr:colOff>
      <xdr:row>2</xdr:row>
      <xdr:rowOff>38100</xdr:rowOff>
    </xdr:from>
    <xdr:ext cx="2621507" cy="2591025"/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7665720"/>
          <a:ext cx="2621507" cy="25910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2</xdr:row>
      <xdr:rowOff>22860</xdr:rowOff>
    </xdr:from>
    <xdr:to>
      <xdr:col>6</xdr:col>
      <xdr:colOff>325979</xdr:colOff>
      <xdr:row>13</xdr:row>
      <xdr:rowOff>50110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411480"/>
          <a:ext cx="1895699" cy="2206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gor.krucovcin@dualnaakademia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tabSelected="1" workbookViewId="0"/>
  </sheetViews>
  <sheetFormatPr defaultRowHeight="14.4" x14ac:dyDescent="0.3"/>
  <cols>
    <col min="1" max="1" width="4.44140625" customWidth="1"/>
    <col min="2" max="2" width="86.109375" customWidth="1"/>
    <col min="3" max="3" width="1.44140625" customWidth="1"/>
    <col min="4" max="4" width="23.33203125" customWidth="1"/>
  </cols>
  <sheetData>
    <row r="1" spans="2:4" ht="15.75" thickBot="1" x14ac:dyDescent="0.3">
      <c r="B1" s="80"/>
      <c r="C1" s="80"/>
      <c r="D1" s="80"/>
    </row>
    <row r="2" spans="2:4" ht="15.75" x14ac:dyDescent="0.25">
      <c r="B2" s="81"/>
      <c r="C2" s="82"/>
      <c r="D2" s="83"/>
    </row>
    <row r="3" spans="2:4" ht="15.6" x14ac:dyDescent="0.3">
      <c r="B3" s="84" t="s">
        <v>45</v>
      </c>
      <c r="C3" s="85"/>
      <c r="D3" s="86" t="s">
        <v>67</v>
      </c>
    </row>
    <row r="4" spans="2:4" ht="15.75" x14ac:dyDescent="0.25">
      <c r="B4" s="87"/>
      <c r="C4" s="85"/>
      <c r="D4" s="86"/>
    </row>
    <row r="5" spans="2:4" ht="15.75" x14ac:dyDescent="0.25">
      <c r="B5" s="87"/>
      <c r="C5" s="85"/>
      <c r="D5" s="86"/>
    </row>
    <row r="6" spans="2:4" ht="15.75" x14ac:dyDescent="0.25">
      <c r="B6" s="87"/>
      <c r="C6" s="85"/>
      <c r="D6" s="86"/>
    </row>
    <row r="7" spans="2:4" ht="15.6" x14ac:dyDescent="0.3">
      <c r="B7" s="87" t="s">
        <v>66</v>
      </c>
      <c r="C7" s="85"/>
      <c r="D7" s="86"/>
    </row>
    <row r="8" spans="2:4" ht="15.6" x14ac:dyDescent="0.3">
      <c r="B8" s="87" t="s">
        <v>46</v>
      </c>
      <c r="C8" s="85"/>
      <c r="D8" s="86"/>
    </row>
    <row r="9" spans="2:4" ht="15.6" x14ac:dyDescent="0.3">
      <c r="B9" s="87" t="s">
        <v>56</v>
      </c>
      <c r="C9" s="85"/>
      <c r="D9" s="86"/>
    </row>
    <row r="10" spans="2:4" ht="15.6" x14ac:dyDescent="0.3">
      <c r="B10" s="87" t="s">
        <v>47</v>
      </c>
      <c r="C10" s="85"/>
      <c r="D10" s="86"/>
    </row>
    <row r="11" spans="2:4" ht="15.75" x14ac:dyDescent="0.25">
      <c r="B11" s="87"/>
      <c r="C11" s="85"/>
      <c r="D11" s="86"/>
    </row>
    <row r="12" spans="2:4" ht="15.6" x14ac:dyDescent="0.3">
      <c r="B12" s="87" t="s">
        <v>48</v>
      </c>
      <c r="C12" s="85"/>
      <c r="D12" s="86"/>
    </row>
    <row r="13" spans="2:4" ht="15.6" x14ac:dyDescent="0.3">
      <c r="B13" s="87" t="s">
        <v>57</v>
      </c>
      <c r="C13" s="85"/>
      <c r="D13" s="86"/>
    </row>
    <row r="14" spans="2:4" ht="15.6" x14ac:dyDescent="0.3">
      <c r="B14" s="87" t="s">
        <v>58</v>
      </c>
      <c r="C14" s="85"/>
      <c r="D14" s="86"/>
    </row>
    <row r="15" spans="2:4" ht="15.6" x14ac:dyDescent="0.3">
      <c r="B15" s="87" t="s">
        <v>59</v>
      </c>
      <c r="C15" s="85"/>
      <c r="D15" s="86"/>
    </row>
    <row r="16" spans="2:4" ht="15.75" x14ac:dyDescent="0.25">
      <c r="B16" s="87" t="s">
        <v>61</v>
      </c>
      <c r="C16" s="85"/>
      <c r="D16" s="86"/>
    </row>
    <row r="17" spans="2:4" ht="15.75" x14ac:dyDescent="0.25">
      <c r="B17" s="87" t="s">
        <v>60</v>
      </c>
      <c r="C17" s="85"/>
      <c r="D17" s="86"/>
    </row>
    <row r="18" spans="2:4" ht="15.6" x14ac:dyDescent="0.3">
      <c r="B18" s="87" t="s">
        <v>65</v>
      </c>
      <c r="C18" s="85"/>
      <c r="D18" s="86"/>
    </row>
    <row r="19" spans="2:4" s="80" customFormat="1" ht="15.6" x14ac:dyDescent="0.3">
      <c r="B19" s="87" t="s">
        <v>64</v>
      </c>
      <c r="C19" s="85"/>
      <c r="D19" s="86"/>
    </row>
    <row r="20" spans="2:4" ht="15.75" x14ac:dyDescent="0.25">
      <c r="B20" s="87"/>
      <c r="C20" s="85"/>
      <c r="D20" s="86"/>
    </row>
    <row r="21" spans="2:4" ht="15.6" x14ac:dyDescent="0.3">
      <c r="B21" s="87" t="s">
        <v>49</v>
      </c>
      <c r="C21" s="85"/>
      <c r="D21" s="86"/>
    </row>
    <row r="22" spans="2:4" ht="15.75" x14ac:dyDescent="0.25">
      <c r="B22" s="87"/>
      <c r="C22" s="85"/>
      <c r="D22" s="86"/>
    </row>
    <row r="23" spans="2:4" ht="15.6" x14ac:dyDescent="0.3">
      <c r="B23" s="87" t="s">
        <v>50</v>
      </c>
      <c r="C23" s="85"/>
      <c r="D23" s="86"/>
    </row>
    <row r="24" spans="2:4" ht="15.75" x14ac:dyDescent="0.25">
      <c r="B24" s="92" t="s">
        <v>51</v>
      </c>
      <c r="C24" s="85"/>
      <c r="D24" s="86"/>
    </row>
    <row r="25" spans="2:4" ht="15.75" x14ac:dyDescent="0.25">
      <c r="B25" s="87"/>
      <c r="C25" s="85"/>
      <c r="D25" s="86"/>
    </row>
    <row r="26" spans="2:4" ht="15.6" x14ac:dyDescent="0.3">
      <c r="B26" s="88" t="s">
        <v>52</v>
      </c>
      <c r="C26" s="85"/>
      <c r="D26" s="86"/>
    </row>
    <row r="27" spans="2:4" ht="15.6" x14ac:dyDescent="0.3">
      <c r="B27" s="84" t="s">
        <v>53</v>
      </c>
      <c r="C27" s="85"/>
      <c r="D27" s="86"/>
    </row>
    <row r="28" spans="2:4" ht="15.75" x14ac:dyDescent="0.25">
      <c r="B28" s="87"/>
      <c r="C28" s="85"/>
      <c r="D28" s="86"/>
    </row>
    <row r="29" spans="2:4" ht="15.6" x14ac:dyDescent="0.3">
      <c r="B29" s="87" t="s">
        <v>54</v>
      </c>
      <c r="C29" s="85"/>
      <c r="D29" s="86"/>
    </row>
    <row r="30" spans="2:4" ht="15.6" x14ac:dyDescent="0.3">
      <c r="B30" s="87" t="s">
        <v>55</v>
      </c>
      <c r="C30" s="85"/>
      <c r="D30" s="86"/>
    </row>
    <row r="31" spans="2:4" ht="16.5" thickBot="1" x14ac:dyDescent="0.3">
      <c r="B31" s="89"/>
      <c r="C31" s="90"/>
      <c r="D31" s="91"/>
    </row>
  </sheetData>
  <hyperlinks>
    <hyperlink ref="B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/>
  </sheetViews>
  <sheetFormatPr defaultColWidth="8.88671875" defaultRowHeight="15" x14ac:dyDescent="0.25"/>
  <cols>
    <col min="1" max="1" width="4.5546875" style="1" customWidth="1"/>
    <col min="2" max="2" width="4.33203125" style="1" customWidth="1"/>
    <col min="3" max="3" width="11.88671875" style="1" customWidth="1"/>
    <col min="4" max="4" width="16.88671875" style="1" bestFit="1" customWidth="1"/>
    <col min="5" max="6" width="8.88671875" style="1"/>
    <col min="7" max="7" width="10.44140625" style="1" bestFit="1" customWidth="1"/>
    <col min="8" max="8" width="13.33203125" style="1" bestFit="1" customWidth="1"/>
    <col min="9" max="9" width="8.88671875" style="1"/>
    <col min="10" max="10" width="4.88671875" style="1" customWidth="1"/>
    <col min="11" max="16384" width="8.88671875" style="1"/>
  </cols>
  <sheetData>
    <row r="1" spans="2:10" ht="15.75" thickBot="1" x14ac:dyDescent="0.25"/>
    <row r="2" spans="2:10" ht="15.6" thickBot="1" x14ac:dyDescent="0.3">
      <c r="C2" s="13" t="s">
        <v>8</v>
      </c>
      <c r="D2" s="14" t="s">
        <v>0</v>
      </c>
    </row>
    <row r="3" spans="2:10" ht="15.75" thickBot="1" x14ac:dyDescent="0.25"/>
    <row r="4" spans="2:10" x14ac:dyDescent="0.2">
      <c r="B4" s="15"/>
      <c r="C4" s="16"/>
      <c r="D4" s="16"/>
      <c r="E4" s="16"/>
      <c r="F4" s="16"/>
      <c r="G4" s="16"/>
      <c r="H4" s="16"/>
      <c r="I4" s="16"/>
      <c r="J4" s="17"/>
    </row>
    <row r="5" spans="2:10" x14ac:dyDescent="0.2">
      <c r="B5" s="28"/>
      <c r="C5" s="27" t="s">
        <v>10</v>
      </c>
      <c r="D5" s="51">
        <v>273</v>
      </c>
      <c r="E5" s="25" t="s">
        <v>11</v>
      </c>
      <c r="F5" s="27"/>
      <c r="G5" s="26" t="s">
        <v>12</v>
      </c>
      <c r="H5" s="55">
        <f>H6*D5/D6</f>
        <v>293.01089999999999</v>
      </c>
      <c r="I5" s="24" t="s">
        <v>11</v>
      </c>
      <c r="J5" s="23"/>
    </row>
    <row r="6" spans="2:10" x14ac:dyDescent="0.2">
      <c r="B6" s="28"/>
      <c r="C6" s="27" t="s">
        <v>2</v>
      </c>
      <c r="D6" s="52">
        <v>100</v>
      </c>
      <c r="E6" s="25" t="s">
        <v>6</v>
      </c>
      <c r="F6" s="27"/>
      <c r="G6" s="27" t="s">
        <v>4</v>
      </c>
      <c r="H6" s="52">
        <v>107.33</v>
      </c>
      <c r="I6" s="25" t="s">
        <v>6</v>
      </c>
      <c r="J6" s="23"/>
    </row>
    <row r="7" spans="2:10" s="4" customFormat="1" ht="15.75" thickBot="1" x14ac:dyDescent="0.25">
      <c r="B7" s="18"/>
      <c r="C7" s="19"/>
      <c r="D7" s="20"/>
      <c r="E7" s="21"/>
      <c r="F7" s="19"/>
      <c r="G7" s="19"/>
      <c r="H7" s="20"/>
      <c r="I7" s="21"/>
      <c r="J7" s="22"/>
    </row>
    <row r="8" spans="2:10" s="4" customFormat="1" ht="15.75" thickBot="1" x14ac:dyDescent="0.25">
      <c r="D8" s="6"/>
      <c r="E8" s="7"/>
      <c r="H8" s="6"/>
      <c r="I8" s="7"/>
    </row>
    <row r="9" spans="2:10" x14ac:dyDescent="0.2">
      <c r="B9" s="15"/>
      <c r="C9" s="16"/>
      <c r="D9" s="16"/>
      <c r="E9" s="16"/>
      <c r="F9" s="16"/>
      <c r="G9" s="16"/>
      <c r="H9" s="16"/>
      <c r="I9" s="16"/>
      <c r="J9" s="17"/>
    </row>
    <row r="10" spans="2:10" s="4" customFormat="1" x14ac:dyDescent="0.2">
      <c r="B10" s="28"/>
      <c r="C10" s="27" t="s">
        <v>10</v>
      </c>
      <c r="D10" s="53">
        <v>273</v>
      </c>
      <c r="E10" s="25" t="s">
        <v>11</v>
      </c>
      <c r="F10" s="27"/>
      <c r="G10" s="27" t="s">
        <v>12</v>
      </c>
      <c r="H10" s="49">
        <v>293</v>
      </c>
      <c r="I10" s="25" t="s">
        <v>11</v>
      </c>
      <c r="J10" s="23"/>
    </row>
    <row r="11" spans="2:10" s="4" customFormat="1" x14ac:dyDescent="0.2">
      <c r="B11" s="28"/>
      <c r="C11" s="27" t="s">
        <v>2</v>
      </c>
      <c r="D11" s="49">
        <v>100</v>
      </c>
      <c r="E11" s="25" t="s">
        <v>6</v>
      </c>
      <c r="F11" s="27"/>
      <c r="G11" s="26" t="s">
        <v>4</v>
      </c>
      <c r="H11" s="54">
        <f>D11*H10/D10</f>
        <v>107.32600732600733</v>
      </c>
      <c r="I11" s="24" t="s">
        <v>6</v>
      </c>
      <c r="J11" s="23"/>
    </row>
    <row r="12" spans="2:10" s="4" customFormat="1" ht="15.75" thickBot="1" x14ac:dyDescent="0.25">
      <c r="B12" s="18"/>
      <c r="C12" s="19"/>
      <c r="D12" s="20"/>
      <c r="E12" s="21"/>
      <c r="F12" s="19"/>
      <c r="G12" s="19"/>
      <c r="H12" s="20"/>
      <c r="I12" s="21"/>
      <c r="J12" s="22"/>
    </row>
    <row r="13" spans="2:10" s="4" customFormat="1" ht="15.75" thickBot="1" x14ac:dyDescent="0.25">
      <c r="D13" s="6"/>
      <c r="E13" s="7"/>
      <c r="H13" s="6"/>
      <c r="I13" s="7"/>
    </row>
    <row r="14" spans="2:10" s="4" customFormat="1" x14ac:dyDescent="0.2">
      <c r="B14" s="15"/>
      <c r="C14" s="16"/>
      <c r="D14" s="16"/>
      <c r="E14" s="16"/>
      <c r="F14" s="16"/>
      <c r="G14" s="16"/>
      <c r="H14" s="16"/>
      <c r="I14" s="16"/>
      <c r="J14" s="17"/>
    </row>
    <row r="15" spans="2:10" s="4" customFormat="1" x14ac:dyDescent="0.2">
      <c r="B15" s="28"/>
      <c r="C15" s="27" t="s">
        <v>10</v>
      </c>
      <c r="D15" s="53">
        <v>273</v>
      </c>
      <c r="E15" s="25" t="s">
        <v>11</v>
      </c>
      <c r="F15" s="27"/>
      <c r="G15" s="27" t="s">
        <v>12</v>
      </c>
      <c r="H15" s="49">
        <v>293</v>
      </c>
      <c r="I15" s="25" t="s">
        <v>11</v>
      </c>
      <c r="J15" s="23"/>
    </row>
    <row r="16" spans="2:10" s="4" customFormat="1" x14ac:dyDescent="0.2">
      <c r="B16" s="28"/>
      <c r="C16" s="26" t="s">
        <v>2</v>
      </c>
      <c r="D16" s="54">
        <f>H16*D15/H15</f>
        <v>100.00372013651877</v>
      </c>
      <c r="E16" s="24" t="s">
        <v>6</v>
      </c>
      <c r="F16" s="27"/>
      <c r="G16" s="27" t="s">
        <v>4</v>
      </c>
      <c r="H16" s="49">
        <v>107.33</v>
      </c>
      <c r="I16" s="25" t="s">
        <v>6</v>
      </c>
      <c r="J16" s="23"/>
    </row>
    <row r="17" spans="2:10" s="4" customFormat="1" ht="15.75" thickBot="1" x14ac:dyDescent="0.25">
      <c r="B17" s="18"/>
      <c r="C17" s="19"/>
      <c r="D17" s="20"/>
      <c r="E17" s="21"/>
      <c r="F17" s="19"/>
      <c r="G17" s="19"/>
      <c r="H17" s="20"/>
      <c r="I17" s="21"/>
      <c r="J17" s="22"/>
    </row>
    <row r="18" spans="2:10" s="4" customFormat="1" ht="15.75" thickBot="1" x14ac:dyDescent="0.25">
      <c r="D18" s="6"/>
      <c r="E18" s="7"/>
      <c r="H18" s="6"/>
      <c r="I18" s="7"/>
    </row>
    <row r="19" spans="2:10" s="4" customFormat="1" x14ac:dyDescent="0.2">
      <c r="B19" s="15"/>
      <c r="C19" s="16"/>
      <c r="D19" s="16"/>
      <c r="E19" s="16"/>
      <c r="F19" s="16"/>
      <c r="G19" s="16"/>
      <c r="H19" s="16"/>
      <c r="I19" s="16"/>
      <c r="J19" s="17"/>
    </row>
    <row r="20" spans="2:10" s="4" customFormat="1" x14ac:dyDescent="0.2">
      <c r="B20" s="28"/>
      <c r="C20" s="26" t="s">
        <v>10</v>
      </c>
      <c r="D20" s="50">
        <f>D21*H20/H21</f>
        <v>272.98984440510577</v>
      </c>
      <c r="E20" s="24" t="s">
        <v>11</v>
      </c>
      <c r="F20" s="27"/>
      <c r="G20" s="27" t="s">
        <v>12</v>
      </c>
      <c r="H20" s="49">
        <v>293</v>
      </c>
      <c r="I20" s="25" t="s">
        <v>11</v>
      </c>
      <c r="J20" s="23"/>
    </row>
    <row r="21" spans="2:10" s="4" customFormat="1" x14ac:dyDescent="0.2">
      <c r="B21" s="28"/>
      <c r="C21" s="27" t="s">
        <v>2</v>
      </c>
      <c r="D21" s="49">
        <v>100</v>
      </c>
      <c r="E21" s="25" t="s">
        <v>6</v>
      </c>
      <c r="F21" s="27"/>
      <c r="G21" s="27" t="s">
        <v>4</v>
      </c>
      <c r="H21" s="48">
        <v>107.33</v>
      </c>
      <c r="I21" s="25" t="s">
        <v>6</v>
      </c>
      <c r="J21" s="23"/>
    </row>
    <row r="22" spans="2:10" ht="15.75" thickBot="1" x14ac:dyDescent="0.25">
      <c r="B22" s="18"/>
      <c r="C22" s="19"/>
      <c r="D22" s="19"/>
      <c r="E22" s="19"/>
      <c r="F22" s="19"/>
      <c r="G22" s="19"/>
      <c r="H22" s="19"/>
      <c r="I22" s="19"/>
      <c r="J22" s="2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/>
  </sheetViews>
  <sheetFormatPr defaultColWidth="8.88671875" defaultRowHeight="15" x14ac:dyDescent="0.25"/>
  <cols>
    <col min="1" max="1" width="4.5546875" style="1" customWidth="1"/>
    <col min="2" max="2" width="4.33203125" style="1" customWidth="1"/>
    <col min="3" max="3" width="11.88671875" style="1" customWidth="1"/>
    <col min="4" max="4" width="16.88671875" style="1" bestFit="1" customWidth="1"/>
    <col min="5" max="6" width="8.88671875" style="1"/>
    <col min="7" max="7" width="10.44140625" style="1" bestFit="1" customWidth="1"/>
    <col min="8" max="8" width="14.6640625" style="1" bestFit="1" customWidth="1"/>
    <col min="9" max="9" width="8.88671875" style="1"/>
    <col min="10" max="10" width="4.88671875" style="1" customWidth="1"/>
    <col min="11" max="16384" width="8.88671875" style="1"/>
  </cols>
  <sheetData>
    <row r="1" spans="2:10" ht="15.75" thickBot="1" x14ac:dyDescent="0.25"/>
    <row r="2" spans="2:10" ht="15.6" thickBot="1" x14ac:dyDescent="0.3">
      <c r="C2" s="13" t="s">
        <v>9</v>
      </c>
      <c r="D2" s="14" t="s">
        <v>0</v>
      </c>
    </row>
    <row r="3" spans="2:10" ht="15.75" thickBot="1" x14ac:dyDescent="0.25"/>
    <row r="4" spans="2:10" x14ac:dyDescent="0.2">
      <c r="B4" s="15"/>
      <c r="C4" s="16"/>
      <c r="D4" s="16"/>
      <c r="E4" s="16"/>
      <c r="F4" s="16"/>
      <c r="G4" s="16"/>
      <c r="H4" s="16"/>
      <c r="I4" s="16"/>
      <c r="J4" s="17"/>
    </row>
    <row r="5" spans="2:10" x14ac:dyDescent="0.2">
      <c r="B5" s="28"/>
      <c r="C5" s="27" t="s">
        <v>10</v>
      </c>
      <c r="D5" s="51">
        <v>273</v>
      </c>
      <c r="E5" s="25" t="s">
        <v>11</v>
      </c>
      <c r="F5" s="27"/>
      <c r="G5" s="26" t="s">
        <v>12</v>
      </c>
      <c r="H5" s="55">
        <f>H6*D5/D6</f>
        <v>352.99991999999997</v>
      </c>
      <c r="I5" s="24" t="s">
        <v>11</v>
      </c>
      <c r="J5" s="23"/>
    </row>
    <row r="6" spans="2:10" x14ac:dyDescent="0.2">
      <c r="B6" s="28"/>
      <c r="C6" s="27" t="s">
        <v>1</v>
      </c>
      <c r="D6" s="52">
        <v>200000</v>
      </c>
      <c r="E6" s="25" t="s">
        <v>5</v>
      </c>
      <c r="F6" s="27"/>
      <c r="G6" s="27" t="s">
        <v>3</v>
      </c>
      <c r="H6" s="52">
        <v>258608</v>
      </c>
      <c r="I6" s="25" t="s">
        <v>5</v>
      </c>
      <c r="J6" s="23"/>
    </row>
    <row r="7" spans="2:10" s="4" customFormat="1" ht="15.75" thickBot="1" x14ac:dyDescent="0.25">
      <c r="B7" s="18"/>
      <c r="C7" s="19"/>
      <c r="D7" s="20"/>
      <c r="E7" s="21"/>
      <c r="F7" s="19"/>
      <c r="G7" s="19"/>
      <c r="H7" s="20"/>
      <c r="I7" s="21"/>
      <c r="J7" s="22"/>
    </row>
    <row r="8" spans="2:10" s="4" customFormat="1" ht="15.75" thickBot="1" x14ac:dyDescent="0.25">
      <c r="D8" s="6"/>
      <c r="E8" s="7"/>
      <c r="H8" s="6"/>
      <c r="I8" s="7"/>
    </row>
    <row r="9" spans="2:10" x14ac:dyDescent="0.2">
      <c r="B9" s="15"/>
      <c r="C9" s="16"/>
      <c r="D9" s="16"/>
      <c r="E9" s="16"/>
      <c r="F9" s="16"/>
      <c r="G9" s="16"/>
      <c r="H9" s="16"/>
      <c r="I9" s="16"/>
      <c r="J9" s="17"/>
    </row>
    <row r="10" spans="2:10" s="4" customFormat="1" x14ac:dyDescent="0.2">
      <c r="B10" s="28"/>
      <c r="C10" s="27" t="s">
        <v>10</v>
      </c>
      <c r="D10" s="53">
        <v>273</v>
      </c>
      <c r="E10" s="25" t="s">
        <v>11</v>
      </c>
      <c r="F10" s="27"/>
      <c r="G10" s="27" t="s">
        <v>12</v>
      </c>
      <c r="H10" s="49">
        <v>353</v>
      </c>
      <c r="I10" s="25" t="s">
        <v>11</v>
      </c>
      <c r="J10" s="23"/>
    </row>
    <row r="11" spans="2:10" s="4" customFormat="1" x14ac:dyDescent="0.2">
      <c r="B11" s="28"/>
      <c r="C11" s="27" t="s">
        <v>1</v>
      </c>
      <c r="D11" s="52">
        <v>200000</v>
      </c>
      <c r="E11" s="25" t="s">
        <v>5</v>
      </c>
      <c r="F11" s="27"/>
      <c r="G11" s="26" t="s">
        <v>3</v>
      </c>
      <c r="H11" s="54">
        <f>D11*H10/D10</f>
        <v>258608.05860805861</v>
      </c>
      <c r="I11" s="24" t="s">
        <v>5</v>
      </c>
      <c r="J11" s="23"/>
    </row>
    <row r="12" spans="2:10" s="4" customFormat="1" ht="15.75" thickBot="1" x14ac:dyDescent="0.25">
      <c r="B12" s="18"/>
      <c r="C12" s="19"/>
      <c r="D12" s="20"/>
      <c r="E12" s="21"/>
      <c r="F12" s="19"/>
      <c r="G12" s="19"/>
      <c r="H12" s="20"/>
      <c r="I12" s="21"/>
      <c r="J12" s="22"/>
    </row>
    <row r="13" spans="2:10" s="4" customFormat="1" ht="15.75" thickBot="1" x14ac:dyDescent="0.25">
      <c r="D13" s="6"/>
      <c r="E13" s="7"/>
      <c r="H13" s="6"/>
      <c r="I13" s="7"/>
    </row>
    <row r="14" spans="2:10" s="4" customFormat="1" x14ac:dyDescent="0.2">
      <c r="B14" s="15"/>
      <c r="C14" s="16"/>
      <c r="D14" s="16"/>
      <c r="E14" s="16"/>
      <c r="F14" s="16"/>
      <c r="G14" s="16"/>
      <c r="H14" s="16"/>
      <c r="I14" s="16"/>
      <c r="J14" s="17"/>
    </row>
    <row r="15" spans="2:10" s="4" customFormat="1" x14ac:dyDescent="0.2">
      <c r="B15" s="28"/>
      <c r="C15" s="27" t="s">
        <v>10</v>
      </c>
      <c r="D15" s="53">
        <v>273</v>
      </c>
      <c r="E15" s="25" t="s">
        <v>11</v>
      </c>
      <c r="F15" s="27"/>
      <c r="G15" s="27" t="s">
        <v>12</v>
      </c>
      <c r="H15" s="49">
        <v>353</v>
      </c>
      <c r="I15" s="25" t="s">
        <v>11</v>
      </c>
      <c r="J15" s="23"/>
    </row>
    <row r="16" spans="2:10" s="4" customFormat="1" x14ac:dyDescent="0.2">
      <c r="B16" s="28"/>
      <c r="C16" s="26" t="s">
        <v>1</v>
      </c>
      <c r="D16" s="54">
        <f>D15*H16/H15</f>
        <v>199999.95467422096</v>
      </c>
      <c r="E16" s="24" t="s">
        <v>5</v>
      </c>
      <c r="F16" s="27"/>
      <c r="G16" s="27" t="s">
        <v>3</v>
      </c>
      <c r="H16" s="52">
        <v>258608</v>
      </c>
      <c r="I16" s="25" t="s">
        <v>5</v>
      </c>
      <c r="J16" s="23"/>
    </row>
    <row r="17" spans="2:10" s="4" customFormat="1" ht="15.75" thickBot="1" x14ac:dyDescent="0.25">
      <c r="B17" s="18"/>
      <c r="C17" s="19"/>
      <c r="D17" s="20"/>
      <c r="E17" s="21"/>
      <c r="F17" s="19"/>
      <c r="G17" s="19"/>
      <c r="H17" s="20"/>
      <c r="I17" s="21"/>
      <c r="J17" s="22"/>
    </row>
    <row r="18" spans="2:10" s="4" customFormat="1" ht="15.75" thickBot="1" x14ac:dyDescent="0.25">
      <c r="D18" s="6"/>
      <c r="E18" s="7"/>
      <c r="H18" s="6"/>
      <c r="I18" s="7"/>
    </row>
    <row r="19" spans="2:10" s="4" customFormat="1" x14ac:dyDescent="0.2">
      <c r="B19" s="15"/>
      <c r="C19" s="16"/>
      <c r="D19" s="16"/>
      <c r="E19" s="16"/>
      <c r="F19" s="16"/>
      <c r="G19" s="16"/>
      <c r="H19" s="16"/>
      <c r="I19" s="16"/>
      <c r="J19" s="17"/>
    </row>
    <row r="20" spans="2:10" s="4" customFormat="1" x14ac:dyDescent="0.2">
      <c r="B20" s="28"/>
      <c r="C20" s="26" t="s">
        <v>10</v>
      </c>
      <c r="D20" s="50">
        <f>H20*D21/H21</f>
        <v>273.00006186970239</v>
      </c>
      <c r="E20" s="24" t="s">
        <v>11</v>
      </c>
      <c r="F20" s="27"/>
      <c r="G20" s="27" t="s">
        <v>12</v>
      </c>
      <c r="H20" s="49">
        <v>353</v>
      </c>
      <c r="I20" s="25" t="s">
        <v>11</v>
      </c>
      <c r="J20" s="23"/>
    </row>
    <row r="21" spans="2:10" s="4" customFormat="1" x14ac:dyDescent="0.2">
      <c r="B21" s="28"/>
      <c r="C21" s="27" t="s">
        <v>1</v>
      </c>
      <c r="D21" s="52">
        <v>200000</v>
      </c>
      <c r="E21" s="25" t="s">
        <v>5</v>
      </c>
      <c r="F21" s="27"/>
      <c r="G21" s="27" t="s">
        <v>3</v>
      </c>
      <c r="H21" s="52">
        <v>258608</v>
      </c>
      <c r="I21" s="25" t="s">
        <v>5</v>
      </c>
      <c r="J21" s="23"/>
    </row>
    <row r="22" spans="2:10" ht="15.75" thickBot="1" x14ac:dyDescent="0.25">
      <c r="B22" s="18"/>
      <c r="C22" s="19"/>
      <c r="D22" s="19"/>
      <c r="E22" s="19"/>
      <c r="F22" s="19"/>
      <c r="G22" s="19"/>
      <c r="H22" s="19"/>
      <c r="I22" s="19"/>
      <c r="J22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/>
  </sheetViews>
  <sheetFormatPr defaultColWidth="8.88671875" defaultRowHeight="15" x14ac:dyDescent="0.25"/>
  <cols>
    <col min="1" max="1" width="4.88671875" style="1" customWidth="1"/>
    <col min="2" max="2" width="4.33203125" style="1" customWidth="1"/>
    <col min="3" max="3" width="11.88671875" style="1" customWidth="1"/>
    <col min="4" max="4" width="16.88671875" style="1" bestFit="1" customWidth="1"/>
    <col min="5" max="6" width="8.88671875" style="1"/>
    <col min="7" max="7" width="9.44140625" style="1" bestFit="1" customWidth="1"/>
    <col min="8" max="8" width="14.44140625" style="1" bestFit="1" customWidth="1"/>
    <col min="9" max="9" width="8.88671875" style="1"/>
    <col min="10" max="10" width="4.88671875" style="1" customWidth="1"/>
    <col min="11" max="16384" width="8.88671875" style="1"/>
  </cols>
  <sheetData>
    <row r="1" spans="2:10" ht="15.75" thickBot="1" x14ac:dyDescent="0.25"/>
    <row r="2" spans="2:10" ht="15.6" thickBot="1" x14ac:dyDescent="0.3">
      <c r="C2" s="13" t="s">
        <v>7</v>
      </c>
      <c r="D2" s="14" t="s">
        <v>0</v>
      </c>
    </row>
    <row r="3" spans="2:10" ht="15.75" thickBot="1" x14ac:dyDescent="0.25"/>
    <row r="4" spans="2:10" x14ac:dyDescent="0.2">
      <c r="B4" s="15"/>
      <c r="C4" s="16"/>
      <c r="D4" s="16"/>
      <c r="E4" s="16"/>
      <c r="F4" s="16"/>
      <c r="G4" s="16"/>
      <c r="H4" s="16"/>
      <c r="I4" s="16"/>
      <c r="J4" s="17"/>
    </row>
    <row r="5" spans="2:10" x14ac:dyDescent="0.2">
      <c r="B5" s="28"/>
      <c r="C5" s="27" t="s">
        <v>1</v>
      </c>
      <c r="D5" s="10">
        <v>101325</v>
      </c>
      <c r="E5" s="25" t="s">
        <v>5</v>
      </c>
      <c r="F5" s="27"/>
      <c r="G5" s="26" t="s">
        <v>3</v>
      </c>
      <c r="H5" s="29">
        <f>D5*D6/H6</f>
        <v>202650</v>
      </c>
      <c r="I5" s="24" t="s">
        <v>5</v>
      </c>
      <c r="J5" s="23"/>
    </row>
    <row r="6" spans="2:10" x14ac:dyDescent="0.2">
      <c r="B6" s="28"/>
      <c r="C6" s="27" t="s">
        <v>2</v>
      </c>
      <c r="D6" s="9">
        <v>1</v>
      </c>
      <c r="E6" s="25" t="s">
        <v>6</v>
      </c>
      <c r="F6" s="27"/>
      <c r="G6" s="27" t="s">
        <v>4</v>
      </c>
      <c r="H6" s="9">
        <v>0.5</v>
      </c>
      <c r="I6" s="25" t="s">
        <v>6</v>
      </c>
      <c r="J6" s="23"/>
    </row>
    <row r="7" spans="2:10" s="4" customFormat="1" ht="15.75" thickBot="1" x14ac:dyDescent="0.25">
      <c r="B7" s="18"/>
      <c r="C7" s="19"/>
      <c r="D7" s="20"/>
      <c r="E7" s="21"/>
      <c r="F7" s="19"/>
      <c r="G7" s="19"/>
      <c r="H7" s="20"/>
      <c r="I7" s="21"/>
      <c r="J7" s="22"/>
    </row>
    <row r="8" spans="2:10" s="4" customFormat="1" ht="15.75" thickBot="1" x14ac:dyDescent="0.25">
      <c r="D8" s="6"/>
      <c r="E8" s="7"/>
      <c r="H8" s="6"/>
      <c r="I8" s="7"/>
    </row>
    <row r="9" spans="2:10" x14ac:dyDescent="0.2">
      <c r="B9" s="15"/>
      <c r="C9" s="16"/>
      <c r="D9" s="16"/>
      <c r="E9" s="16"/>
      <c r="F9" s="16"/>
      <c r="G9" s="16"/>
      <c r="H9" s="30"/>
      <c r="I9" s="16"/>
      <c r="J9" s="17"/>
    </row>
    <row r="10" spans="2:10" s="4" customFormat="1" x14ac:dyDescent="0.2">
      <c r="B10" s="28"/>
      <c r="C10" s="27" t="s">
        <v>1</v>
      </c>
      <c r="D10" s="10">
        <v>101325</v>
      </c>
      <c r="E10" s="25" t="s">
        <v>5</v>
      </c>
      <c r="F10" s="27"/>
      <c r="G10" s="27" t="s">
        <v>3</v>
      </c>
      <c r="H10" s="31">
        <v>202650</v>
      </c>
      <c r="I10" s="25" t="s">
        <v>5</v>
      </c>
      <c r="J10" s="23"/>
    </row>
    <row r="11" spans="2:10" s="4" customFormat="1" x14ac:dyDescent="0.2">
      <c r="B11" s="28"/>
      <c r="C11" s="27" t="s">
        <v>2</v>
      </c>
      <c r="D11" s="9">
        <v>1</v>
      </c>
      <c r="E11" s="25" t="s">
        <v>6</v>
      </c>
      <c r="F11" s="27"/>
      <c r="G11" s="26" t="s">
        <v>4</v>
      </c>
      <c r="H11" s="11">
        <f>D10*D11/H10</f>
        <v>0.5</v>
      </c>
      <c r="I11" s="24" t="s">
        <v>6</v>
      </c>
      <c r="J11" s="23"/>
    </row>
    <row r="12" spans="2:10" s="4" customFormat="1" ht="15.75" thickBot="1" x14ac:dyDescent="0.25">
      <c r="B12" s="18"/>
      <c r="C12" s="19"/>
      <c r="D12" s="20"/>
      <c r="E12" s="21"/>
      <c r="F12" s="19"/>
      <c r="G12" s="19"/>
      <c r="H12" s="20"/>
      <c r="I12" s="21"/>
      <c r="J12" s="22"/>
    </row>
    <row r="13" spans="2:10" s="4" customFormat="1" ht="15.75" thickBot="1" x14ac:dyDescent="0.25">
      <c r="D13" s="6"/>
      <c r="E13" s="7"/>
      <c r="H13" s="6"/>
      <c r="I13" s="7"/>
    </row>
    <row r="14" spans="2:10" s="4" customFormat="1" x14ac:dyDescent="0.2">
      <c r="B14" s="15"/>
      <c r="C14" s="16"/>
      <c r="D14" s="16"/>
      <c r="E14" s="16"/>
      <c r="F14" s="16"/>
      <c r="G14" s="16"/>
      <c r="H14" s="30"/>
      <c r="I14" s="16"/>
      <c r="J14" s="17"/>
    </row>
    <row r="15" spans="2:10" s="4" customFormat="1" x14ac:dyDescent="0.2">
      <c r="B15" s="28"/>
      <c r="C15" s="27" t="s">
        <v>1</v>
      </c>
      <c r="D15" s="10">
        <v>101325</v>
      </c>
      <c r="E15" s="25" t="s">
        <v>5</v>
      </c>
      <c r="F15" s="27"/>
      <c r="G15" s="27" t="s">
        <v>3</v>
      </c>
      <c r="H15" s="31">
        <v>202650</v>
      </c>
      <c r="I15" s="25" t="s">
        <v>5</v>
      </c>
      <c r="J15" s="23"/>
    </row>
    <row r="16" spans="2:10" s="4" customFormat="1" x14ac:dyDescent="0.2">
      <c r="B16" s="28"/>
      <c r="C16" s="26" t="s">
        <v>2</v>
      </c>
      <c r="D16" s="11">
        <f>H15*H16/D15</f>
        <v>1</v>
      </c>
      <c r="E16" s="24" t="s">
        <v>6</v>
      </c>
      <c r="F16" s="27"/>
      <c r="G16" s="27" t="s">
        <v>4</v>
      </c>
      <c r="H16" s="9">
        <v>0.5</v>
      </c>
      <c r="I16" s="25" t="s">
        <v>6</v>
      </c>
      <c r="J16" s="23"/>
    </row>
    <row r="17" spans="2:10" s="4" customFormat="1" ht="15.75" thickBot="1" x14ac:dyDescent="0.25">
      <c r="B17" s="18"/>
      <c r="C17" s="19"/>
      <c r="D17" s="20"/>
      <c r="E17" s="21"/>
      <c r="F17" s="19"/>
      <c r="G17" s="19"/>
      <c r="H17" s="20"/>
      <c r="I17" s="21"/>
      <c r="J17" s="22"/>
    </row>
    <row r="18" spans="2:10" s="4" customFormat="1" ht="15.75" thickBot="1" x14ac:dyDescent="0.25">
      <c r="D18" s="6"/>
      <c r="E18" s="7"/>
      <c r="H18" s="6"/>
      <c r="I18" s="7"/>
    </row>
    <row r="19" spans="2:10" s="4" customFormat="1" x14ac:dyDescent="0.2">
      <c r="B19" s="15"/>
      <c r="C19" s="16"/>
      <c r="D19" s="16"/>
      <c r="E19" s="16"/>
      <c r="F19" s="16"/>
      <c r="G19" s="16"/>
      <c r="H19" s="30"/>
      <c r="I19" s="16"/>
      <c r="J19" s="17"/>
    </row>
    <row r="20" spans="2:10" s="4" customFormat="1" x14ac:dyDescent="0.2">
      <c r="B20" s="28"/>
      <c r="C20" s="26" t="s">
        <v>1</v>
      </c>
      <c r="D20" s="8">
        <f>H20*H21/D21</f>
        <v>101325</v>
      </c>
      <c r="E20" s="24" t="s">
        <v>5</v>
      </c>
      <c r="F20" s="27"/>
      <c r="G20" s="27" t="s">
        <v>3</v>
      </c>
      <c r="H20" s="31">
        <v>202650</v>
      </c>
      <c r="I20" s="25" t="s">
        <v>5</v>
      </c>
      <c r="J20" s="23"/>
    </row>
    <row r="21" spans="2:10" s="4" customFormat="1" x14ac:dyDescent="0.2">
      <c r="B21" s="28"/>
      <c r="C21" s="27" t="s">
        <v>2</v>
      </c>
      <c r="D21" s="9">
        <v>1</v>
      </c>
      <c r="E21" s="25" t="s">
        <v>6</v>
      </c>
      <c r="F21" s="27"/>
      <c r="G21" s="27" t="s">
        <v>4</v>
      </c>
      <c r="H21" s="9">
        <v>0.5</v>
      </c>
      <c r="I21" s="25" t="s">
        <v>6</v>
      </c>
      <c r="J21" s="23"/>
    </row>
    <row r="22" spans="2:10" ht="15.75" thickBot="1" x14ac:dyDescent="0.25">
      <c r="B22" s="18"/>
      <c r="C22" s="19"/>
      <c r="D22" s="19"/>
      <c r="E22" s="19"/>
      <c r="F22" s="19"/>
      <c r="G22" s="19"/>
      <c r="H22" s="19"/>
      <c r="I22" s="19"/>
      <c r="J22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/>
  </sheetViews>
  <sheetFormatPr defaultColWidth="8.88671875" defaultRowHeight="15" x14ac:dyDescent="0.25"/>
  <cols>
    <col min="1" max="1" width="4.6640625" style="1" customWidth="1"/>
    <col min="2" max="2" width="16.6640625" style="1" bestFit="1" customWidth="1"/>
    <col min="3" max="3" width="11.44140625" style="1" customWidth="1"/>
    <col min="4" max="4" width="8.88671875" style="1"/>
    <col min="5" max="5" width="17.5546875" style="1" bestFit="1" customWidth="1"/>
    <col min="6" max="6" width="18" style="3" customWidth="1"/>
    <col min="7" max="7" width="8.88671875" style="1"/>
    <col min="8" max="8" width="12" style="1" customWidth="1"/>
    <col min="9" max="16384" width="8.88671875" style="1"/>
  </cols>
  <sheetData>
    <row r="1" spans="2:9" ht="15.75" thickBot="1" x14ac:dyDescent="0.25"/>
    <row r="2" spans="2:9" ht="15.6" thickBot="1" x14ac:dyDescent="0.3">
      <c r="B2" s="33" t="s">
        <v>13</v>
      </c>
      <c r="C2" s="34">
        <v>0</v>
      </c>
      <c r="D2" s="35" t="s">
        <v>15</v>
      </c>
      <c r="E2" s="36" t="s">
        <v>11</v>
      </c>
      <c r="F2" s="37">
        <f>C2+273</f>
        <v>273</v>
      </c>
    </row>
    <row r="3" spans="2:9" ht="15.75" thickBot="1" x14ac:dyDescent="0.25">
      <c r="B3" s="2"/>
      <c r="D3" s="32"/>
      <c r="E3" s="5"/>
    </row>
    <row r="4" spans="2:9" ht="15.6" thickBot="1" x14ac:dyDescent="0.3">
      <c r="B4" s="33" t="s">
        <v>11</v>
      </c>
      <c r="C4" s="34">
        <v>273</v>
      </c>
      <c r="D4" s="35" t="s">
        <v>15</v>
      </c>
      <c r="E4" s="36" t="s">
        <v>13</v>
      </c>
      <c r="F4" s="37">
        <f>C4-273</f>
        <v>0</v>
      </c>
    </row>
    <row r="5" spans="2:9" ht="15.75" thickBot="1" x14ac:dyDescent="0.25">
      <c r="B5" s="2"/>
      <c r="D5" s="32"/>
      <c r="E5" s="5"/>
    </row>
    <row r="6" spans="2:9" ht="15.75" thickBot="1" x14ac:dyDescent="0.25">
      <c r="B6" s="33" t="s">
        <v>14</v>
      </c>
      <c r="C6" s="34">
        <v>6</v>
      </c>
      <c r="D6" s="35" t="s">
        <v>15</v>
      </c>
      <c r="E6" s="36" t="s">
        <v>5</v>
      </c>
      <c r="F6" s="61">
        <f>C6*100000</f>
        <v>600000</v>
      </c>
    </row>
    <row r="7" spans="2:9" ht="15.75" thickBot="1" x14ac:dyDescent="0.25">
      <c r="D7" s="32"/>
    </row>
    <row r="8" spans="2:9" ht="15.75" thickBot="1" x14ac:dyDescent="0.25">
      <c r="B8" s="33" t="s">
        <v>5</v>
      </c>
      <c r="C8" s="34">
        <v>600000</v>
      </c>
      <c r="D8" s="35" t="s">
        <v>15</v>
      </c>
      <c r="E8" s="36" t="s">
        <v>14</v>
      </c>
      <c r="F8" s="37">
        <f>C8/100000</f>
        <v>6</v>
      </c>
    </row>
    <row r="10" spans="2:9" ht="15.75" thickBot="1" x14ac:dyDescent="0.25"/>
    <row r="11" spans="2:9" ht="15.75" thickBot="1" x14ac:dyDescent="0.25">
      <c r="B11" s="46">
        <v>60000</v>
      </c>
      <c r="C11" s="39" t="s">
        <v>16</v>
      </c>
      <c r="D11" s="40" t="s">
        <v>15</v>
      </c>
      <c r="E11" s="42">
        <f>B11/1000</f>
        <v>60</v>
      </c>
      <c r="F11" s="43" t="s">
        <v>17</v>
      </c>
      <c r="G11" s="44" t="s">
        <v>15</v>
      </c>
      <c r="H11" s="38">
        <f>E11/1000</f>
        <v>0.06</v>
      </c>
      <c r="I11" s="41" t="s">
        <v>18</v>
      </c>
    </row>
    <row r="12" spans="2:9" ht="15.75" thickBot="1" x14ac:dyDescent="0.25"/>
    <row r="13" spans="2:9" ht="15.75" thickBot="1" x14ac:dyDescent="0.25">
      <c r="B13" s="47">
        <f>E13*1000</f>
        <v>200000</v>
      </c>
      <c r="C13" s="43" t="s">
        <v>16</v>
      </c>
      <c r="D13" s="40" t="s">
        <v>15</v>
      </c>
      <c r="E13" s="34">
        <v>200</v>
      </c>
      <c r="F13" s="39" t="s">
        <v>17</v>
      </c>
      <c r="G13" s="40" t="s">
        <v>15</v>
      </c>
      <c r="H13" s="42">
        <f>E13/1000</f>
        <v>0.2</v>
      </c>
      <c r="I13" s="41" t="s">
        <v>18</v>
      </c>
    </row>
    <row r="14" spans="2:9" ht="15.75" thickBot="1" x14ac:dyDescent="0.25"/>
    <row r="15" spans="2:9" ht="15.75" thickBot="1" x14ac:dyDescent="0.25">
      <c r="B15" s="47">
        <f>H15*1000000</f>
        <v>600000</v>
      </c>
      <c r="C15" s="43" t="s">
        <v>16</v>
      </c>
      <c r="D15" s="40" t="s">
        <v>15</v>
      </c>
      <c r="E15" s="42">
        <f>H15*1000</f>
        <v>600</v>
      </c>
      <c r="F15" s="43" t="s">
        <v>17</v>
      </c>
      <c r="G15" s="40" t="s">
        <v>15</v>
      </c>
      <c r="H15" s="34">
        <v>0.6</v>
      </c>
      <c r="I15" s="45" t="s">
        <v>18</v>
      </c>
    </row>
    <row r="17" spans="2:9" ht="15.75" thickBot="1" x14ac:dyDescent="0.25"/>
    <row r="18" spans="2:9" ht="15.75" thickBot="1" x14ac:dyDescent="0.25">
      <c r="B18" s="57">
        <v>0.12</v>
      </c>
      <c r="C18" s="39" t="s">
        <v>19</v>
      </c>
      <c r="D18" s="40" t="s">
        <v>15</v>
      </c>
      <c r="E18" s="58">
        <f>B18*100</f>
        <v>12</v>
      </c>
      <c r="F18" s="43" t="s">
        <v>21</v>
      </c>
      <c r="G18" s="44" t="s">
        <v>15</v>
      </c>
      <c r="H18" s="42">
        <f>E18*10</f>
        <v>120</v>
      </c>
      <c r="I18" s="41" t="s">
        <v>20</v>
      </c>
    </row>
    <row r="19" spans="2:9" ht="15.75" thickBot="1" x14ac:dyDescent="0.25"/>
    <row r="20" spans="2:9" ht="15.75" thickBot="1" x14ac:dyDescent="0.25">
      <c r="B20" s="56">
        <f>E20/100</f>
        <v>0.12</v>
      </c>
      <c r="C20" s="43" t="s">
        <v>19</v>
      </c>
      <c r="D20" s="40" t="s">
        <v>15</v>
      </c>
      <c r="E20" s="59">
        <v>12</v>
      </c>
      <c r="F20" s="43" t="s">
        <v>21</v>
      </c>
      <c r="G20" s="40" t="s">
        <v>15</v>
      </c>
      <c r="H20" s="42">
        <f>E20*10</f>
        <v>120</v>
      </c>
      <c r="I20" s="41" t="s">
        <v>20</v>
      </c>
    </row>
    <row r="21" spans="2:9" ht="15.75" thickBot="1" x14ac:dyDescent="0.25"/>
    <row r="22" spans="2:9" ht="15.75" thickBot="1" x14ac:dyDescent="0.25">
      <c r="B22" s="56">
        <f>E22/100</f>
        <v>0.12</v>
      </c>
      <c r="C22" s="43" t="s">
        <v>19</v>
      </c>
      <c r="D22" s="40" t="s">
        <v>15</v>
      </c>
      <c r="E22" s="60">
        <f>H22/10</f>
        <v>12</v>
      </c>
      <c r="F22" s="43" t="s">
        <v>21</v>
      </c>
      <c r="G22" s="40" t="s">
        <v>15</v>
      </c>
      <c r="H22" s="34">
        <v>120</v>
      </c>
      <c r="I22" s="41" t="s">
        <v>20</v>
      </c>
    </row>
    <row r="24" spans="2:9" ht="15.75" thickBot="1" x14ac:dyDescent="0.25"/>
    <row r="25" spans="2:9" ht="15.75" thickBot="1" x14ac:dyDescent="0.25">
      <c r="B25" s="33" t="s">
        <v>38</v>
      </c>
      <c r="C25" s="76">
        <v>1000</v>
      </c>
      <c r="D25" s="35" t="s">
        <v>15</v>
      </c>
      <c r="E25" s="36" t="s">
        <v>39</v>
      </c>
      <c r="F25" s="74">
        <f>C25/1000</f>
        <v>1</v>
      </c>
    </row>
    <row r="26" spans="2:9" ht="15.75" thickBot="1" x14ac:dyDescent="0.25">
      <c r="B26" s="2"/>
      <c r="D26" s="32"/>
      <c r="E26" s="5"/>
    </row>
    <row r="27" spans="2:9" ht="15.75" thickBot="1" x14ac:dyDescent="0.25">
      <c r="B27" s="33" t="s">
        <v>39</v>
      </c>
      <c r="C27" s="34">
        <v>1.25</v>
      </c>
      <c r="D27" s="35" t="s">
        <v>15</v>
      </c>
      <c r="E27" s="36" t="s">
        <v>38</v>
      </c>
      <c r="F27" s="75">
        <f>C27*1000</f>
        <v>1250</v>
      </c>
    </row>
    <row r="28" spans="2:9" ht="15.75" thickBot="1" x14ac:dyDescent="0.25"/>
    <row r="29" spans="2:9" ht="15.75" thickBot="1" x14ac:dyDescent="0.25">
      <c r="B29" s="96">
        <v>100000</v>
      </c>
      <c r="C29" s="36" t="s">
        <v>16</v>
      </c>
      <c r="D29" s="35" t="s">
        <v>15</v>
      </c>
      <c r="E29" s="36" t="s">
        <v>14</v>
      </c>
      <c r="F29" s="37">
        <f>B29/100000</f>
        <v>1</v>
      </c>
    </row>
    <row r="30" spans="2:9" ht="15.75" thickBot="1" x14ac:dyDescent="0.25"/>
    <row r="31" spans="2:9" ht="15.6" thickBot="1" x14ac:dyDescent="0.3">
      <c r="B31" s="96">
        <v>0.6</v>
      </c>
      <c r="C31" s="36" t="s">
        <v>18</v>
      </c>
      <c r="D31" s="35" t="s">
        <v>15</v>
      </c>
      <c r="E31" s="36" t="s">
        <v>14</v>
      </c>
      <c r="F31" s="37">
        <f>B31*10</f>
        <v>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workbookViewId="0"/>
  </sheetViews>
  <sheetFormatPr defaultColWidth="8.88671875" defaultRowHeight="15" x14ac:dyDescent="0.25"/>
  <cols>
    <col min="1" max="1" width="4.5546875" style="1" customWidth="1"/>
    <col min="2" max="2" width="4" style="1" customWidth="1"/>
    <col min="3" max="3" width="11.33203125" style="1" customWidth="1"/>
    <col min="4" max="4" width="5.88671875" style="1" customWidth="1"/>
    <col min="5" max="5" width="8.6640625" style="1" customWidth="1"/>
    <col min="6" max="6" width="4.88671875" style="1" customWidth="1"/>
    <col min="7" max="7" width="14.33203125" style="1" customWidth="1"/>
    <col min="8" max="8" width="16" style="1" customWidth="1"/>
    <col min="9" max="9" width="4.6640625" style="1" customWidth="1"/>
    <col min="10" max="10" width="11.44140625" style="1" customWidth="1"/>
    <col min="11" max="12" width="5.33203125" style="1" customWidth="1"/>
    <col min="13" max="16384" width="8.88671875" style="1"/>
  </cols>
  <sheetData>
    <row r="1" spans="2:12" ht="15.75" thickBot="1" x14ac:dyDescent="0.25"/>
    <row r="2" spans="2:12" x14ac:dyDescent="0.2">
      <c r="B2" s="15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x14ac:dyDescent="0.2">
      <c r="B3" s="28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2:12" x14ac:dyDescent="0.2">
      <c r="B4" s="28"/>
      <c r="C4" s="27"/>
      <c r="D4" s="27"/>
      <c r="E4" s="27"/>
      <c r="F4" s="27"/>
      <c r="G4" s="27"/>
      <c r="H4" s="27"/>
      <c r="I4" s="27"/>
      <c r="J4" s="27"/>
      <c r="K4" s="27"/>
      <c r="L4" s="23"/>
    </row>
    <row r="5" spans="2:12" x14ac:dyDescent="0.2">
      <c r="B5" s="28"/>
      <c r="C5" s="27"/>
      <c r="D5" s="27"/>
      <c r="E5" s="27"/>
      <c r="F5" s="27"/>
      <c r="G5" s="27"/>
      <c r="H5" s="27"/>
      <c r="I5" s="27"/>
      <c r="J5" s="27"/>
      <c r="K5" s="27"/>
      <c r="L5" s="23"/>
    </row>
    <row r="6" spans="2:12" x14ac:dyDescent="0.2">
      <c r="B6" s="28"/>
      <c r="C6" s="27"/>
      <c r="D6" s="27"/>
      <c r="E6" s="27"/>
      <c r="F6" s="27"/>
      <c r="G6" s="27"/>
      <c r="H6" s="27"/>
      <c r="I6" s="27"/>
      <c r="J6" s="27"/>
      <c r="K6" s="27"/>
      <c r="L6" s="23"/>
    </row>
    <row r="7" spans="2:12" x14ac:dyDescent="0.2">
      <c r="B7" s="28"/>
      <c r="C7" s="27"/>
      <c r="D7" s="27"/>
      <c r="E7" s="27"/>
      <c r="F7" s="27"/>
      <c r="G7" s="27"/>
      <c r="H7" s="27"/>
      <c r="I7" s="27"/>
      <c r="J7" s="27"/>
      <c r="K7" s="27"/>
      <c r="L7" s="23"/>
    </row>
    <row r="8" spans="2:12" x14ac:dyDescent="0.2">
      <c r="B8" s="28"/>
      <c r="C8" s="27"/>
      <c r="D8" s="27"/>
      <c r="E8" s="27"/>
      <c r="F8" s="27"/>
      <c r="G8" s="27"/>
      <c r="H8" s="27"/>
      <c r="I8" s="27"/>
      <c r="J8" s="27"/>
      <c r="K8" s="27"/>
      <c r="L8" s="23"/>
    </row>
    <row r="9" spans="2:12" x14ac:dyDescent="0.2">
      <c r="B9" s="28"/>
      <c r="C9" s="27" t="s">
        <v>23</v>
      </c>
      <c r="D9" s="62">
        <v>6</v>
      </c>
      <c r="E9" s="25" t="s">
        <v>14</v>
      </c>
      <c r="F9" s="68" t="s">
        <v>15</v>
      </c>
      <c r="G9" s="69">
        <f>100000*D9</f>
        <v>600000</v>
      </c>
      <c r="H9" s="70" t="s">
        <v>5</v>
      </c>
      <c r="I9" s="71"/>
      <c r="J9" s="71"/>
      <c r="K9" s="71"/>
      <c r="L9" s="23"/>
    </row>
    <row r="10" spans="2:12" x14ac:dyDescent="0.2">
      <c r="B10" s="28"/>
      <c r="C10" s="27" t="s">
        <v>24</v>
      </c>
      <c r="D10" s="62">
        <v>50</v>
      </c>
      <c r="E10" s="25" t="s">
        <v>20</v>
      </c>
      <c r="F10" s="68" t="s">
        <v>15</v>
      </c>
      <c r="G10" s="72">
        <f>D10/10</f>
        <v>5</v>
      </c>
      <c r="H10" s="70" t="s">
        <v>21</v>
      </c>
      <c r="I10" s="68" t="s">
        <v>15</v>
      </c>
      <c r="J10" s="72">
        <f>G10/100</f>
        <v>0.05</v>
      </c>
      <c r="K10" s="70" t="s">
        <v>19</v>
      </c>
      <c r="L10" s="23"/>
    </row>
    <row r="11" spans="2:12" x14ac:dyDescent="0.2">
      <c r="B11" s="28"/>
      <c r="C11" s="27" t="s">
        <v>22</v>
      </c>
      <c r="D11" s="62">
        <v>20</v>
      </c>
      <c r="E11" s="25" t="s">
        <v>20</v>
      </c>
      <c r="F11" s="68" t="s">
        <v>15</v>
      </c>
      <c r="G11" s="72">
        <f>D11/10</f>
        <v>2</v>
      </c>
      <c r="H11" s="70" t="s">
        <v>21</v>
      </c>
      <c r="I11" s="68" t="s">
        <v>15</v>
      </c>
      <c r="J11" s="72">
        <f>G11/100</f>
        <v>0.02</v>
      </c>
      <c r="K11" s="70" t="s">
        <v>19</v>
      </c>
      <c r="L11" s="23"/>
    </row>
    <row r="12" spans="2:12" x14ac:dyDescent="0.25">
      <c r="B12" s="28"/>
      <c r="C12" s="27" t="s">
        <v>25</v>
      </c>
      <c r="D12" s="62">
        <v>85</v>
      </c>
      <c r="E12" s="25" t="s">
        <v>26</v>
      </c>
      <c r="F12" s="68" t="s">
        <v>15</v>
      </c>
      <c r="G12" s="72">
        <f>D12/100</f>
        <v>0.85</v>
      </c>
      <c r="H12" s="72"/>
      <c r="I12" s="71"/>
      <c r="J12" s="71"/>
      <c r="K12" s="71"/>
      <c r="L12" s="23"/>
    </row>
    <row r="13" spans="2:12" x14ac:dyDescent="0.2">
      <c r="B13" s="28"/>
      <c r="C13" s="27"/>
      <c r="D13" s="27"/>
      <c r="E13" s="27"/>
      <c r="F13" s="71"/>
      <c r="G13" s="71"/>
      <c r="H13" s="71"/>
      <c r="I13" s="71"/>
      <c r="J13" s="71"/>
      <c r="K13" s="71"/>
      <c r="L13" s="23"/>
    </row>
    <row r="14" spans="2:12" x14ac:dyDescent="0.25">
      <c r="B14" s="28"/>
      <c r="C14" s="72" t="s">
        <v>27</v>
      </c>
      <c r="D14" s="73" t="s">
        <v>15</v>
      </c>
      <c r="E14" s="72">
        <f>J10/2</f>
        <v>2.5000000000000001E-2</v>
      </c>
      <c r="F14" s="70" t="s">
        <v>19</v>
      </c>
      <c r="G14" s="71"/>
      <c r="H14" s="72" t="s">
        <v>29</v>
      </c>
      <c r="I14" s="73" t="s">
        <v>15</v>
      </c>
      <c r="J14" s="72">
        <f>3.14159*(E14*E14)</f>
        <v>1.9634937500000002E-3</v>
      </c>
      <c r="K14" s="70" t="s">
        <v>30</v>
      </c>
      <c r="L14" s="23"/>
    </row>
    <row r="15" spans="2:12" x14ac:dyDescent="0.25">
      <c r="B15" s="28"/>
      <c r="C15" s="72" t="s">
        <v>28</v>
      </c>
      <c r="D15" s="73" t="s">
        <v>15</v>
      </c>
      <c r="E15" s="72">
        <f>J11/2</f>
        <v>0.01</v>
      </c>
      <c r="F15" s="70" t="s">
        <v>19</v>
      </c>
      <c r="G15" s="71"/>
      <c r="H15" s="72" t="s">
        <v>31</v>
      </c>
      <c r="I15" s="73" t="s">
        <v>15</v>
      </c>
      <c r="J15" s="72">
        <f>3.14159*(E15*E15)</f>
        <v>3.14159E-4</v>
      </c>
      <c r="K15" s="70" t="s">
        <v>30</v>
      </c>
      <c r="L15" s="23"/>
    </row>
    <row r="16" spans="2:12" x14ac:dyDescent="0.2"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3"/>
    </row>
    <row r="17" spans="2:12" x14ac:dyDescent="0.25">
      <c r="B17" s="28"/>
      <c r="C17" s="26" t="s">
        <v>37</v>
      </c>
      <c r="D17" s="66" t="s">
        <v>15</v>
      </c>
      <c r="E17" s="65">
        <f>J14*G9*G12</f>
        <v>1001.3818125</v>
      </c>
      <c r="F17" s="24" t="s">
        <v>32</v>
      </c>
      <c r="G17" s="26" t="s">
        <v>33</v>
      </c>
      <c r="H17" s="27"/>
      <c r="I17" s="27"/>
      <c r="J17" s="27"/>
      <c r="K17" s="27"/>
      <c r="L17" s="23"/>
    </row>
    <row r="18" spans="2:12" x14ac:dyDescent="0.2">
      <c r="B18" s="28"/>
      <c r="C18" s="72" t="s">
        <v>36</v>
      </c>
      <c r="D18" s="73" t="s">
        <v>15</v>
      </c>
      <c r="E18" s="72">
        <f>G9*J15*G12</f>
        <v>160.22108999999998</v>
      </c>
      <c r="F18" s="70" t="s">
        <v>32</v>
      </c>
      <c r="G18" s="27"/>
      <c r="H18" s="27"/>
      <c r="I18" s="27"/>
      <c r="J18" s="27"/>
      <c r="K18" s="27"/>
      <c r="L18" s="23"/>
    </row>
    <row r="19" spans="2:12" x14ac:dyDescent="0.25">
      <c r="B19" s="28"/>
      <c r="C19" s="26" t="s">
        <v>35</v>
      </c>
      <c r="D19" s="66" t="s">
        <v>15</v>
      </c>
      <c r="E19" s="65">
        <f>E17-E18</f>
        <v>841.16072250000002</v>
      </c>
      <c r="F19" s="24" t="s">
        <v>32</v>
      </c>
      <c r="G19" s="26" t="s">
        <v>34</v>
      </c>
      <c r="H19" s="27"/>
      <c r="I19" s="27"/>
      <c r="J19" s="27"/>
      <c r="K19" s="27"/>
      <c r="L19" s="23"/>
    </row>
    <row r="20" spans="2:12" ht="15.75" thickBot="1" x14ac:dyDescent="0.25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22"/>
    </row>
    <row r="22" spans="2:12" ht="15.75" thickBot="1" x14ac:dyDescent="0.25"/>
    <row r="23" spans="2:12" x14ac:dyDescent="0.2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2:12" x14ac:dyDescent="0.2"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23"/>
    </row>
    <row r="25" spans="2:12" x14ac:dyDescent="0.2"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23"/>
    </row>
    <row r="26" spans="2:12" x14ac:dyDescent="0.2">
      <c r="B26" s="28"/>
      <c r="C26" s="27"/>
      <c r="D26" s="27"/>
      <c r="E26" s="27"/>
      <c r="F26" s="27"/>
      <c r="G26" s="27"/>
      <c r="H26" s="27"/>
      <c r="I26" s="27"/>
      <c r="J26" s="27"/>
      <c r="K26" s="27"/>
      <c r="L26" s="23"/>
    </row>
    <row r="27" spans="2:12" x14ac:dyDescent="0.2"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3"/>
    </row>
    <row r="28" spans="2:12" x14ac:dyDescent="0.2"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3"/>
    </row>
    <row r="29" spans="2:12" x14ac:dyDescent="0.2"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3"/>
    </row>
    <row r="30" spans="2:12" x14ac:dyDescent="0.2">
      <c r="B30" s="28"/>
      <c r="C30" s="85" t="s">
        <v>23</v>
      </c>
      <c r="D30" s="65">
        <f>D9</f>
        <v>6</v>
      </c>
      <c r="E30" s="24" t="s">
        <v>14</v>
      </c>
      <c r="F30" s="67" t="s">
        <v>15</v>
      </c>
      <c r="G30" s="63">
        <f>100000*D30</f>
        <v>600000</v>
      </c>
      <c r="H30" s="24" t="s">
        <v>5</v>
      </c>
      <c r="I30" s="27"/>
      <c r="J30" s="12"/>
      <c r="K30" s="27"/>
      <c r="L30" s="23"/>
    </row>
    <row r="31" spans="2:12" x14ac:dyDescent="0.2">
      <c r="B31" s="28"/>
      <c r="C31" s="85" t="s">
        <v>24</v>
      </c>
      <c r="D31" s="65">
        <f t="shared" ref="D31:D33" si="0">D10</f>
        <v>50</v>
      </c>
      <c r="E31" s="24" t="s">
        <v>20</v>
      </c>
      <c r="F31" s="67" t="s">
        <v>15</v>
      </c>
      <c r="G31" s="64">
        <f>D31/10</f>
        <v>5</v>
      </c>
      <c r="H31" s="24" t="s">
        <v>21</v>
      </c>
      <c r="I31" s="67" t="s">
        <v>15</v>
      </c>
      <c r="J31" s="65">
        <f>G31/100</f>
        <v>0.05</v>
      </c>
      <c r="K31" s="24" t="s">
        <v>19</v>
      </c>
      <c r="L31" s="23"/>
    </row>
    <row r="32" spans="2:12" x14ac:dyDescent="0.25">
      <c r="B32" s="28"/>
      <c r="C32" s="85" t="s">
        <v>22</v>
      </c>
      <c r="D32" s="65">
        <f t="shared" si="0"/>
        <v>20</v>
      </c>
      <c r="E32" s="24" t="s">
        <v>20</v>
      </c>
      <c r="F32" s="67" t="s">
        <v>15</v>
      </c>
      <c r="G32" s="64">
        <f>D32/10</f>
        <v>2</v>
      </c>
      <c r="H32" s="24" t="s">
        <v>21</v>
      </c>
      <c r="I32" s="67" t="s">
        <v>15</v>
      </c>
      <c r="J32" s="65">
        <f>G32/100</f>
        <v>0.02</v>
      </c>
      <c r="K32" s="24" t="s">
        <v>19</v>
      </c>
      <c r="L32" s="23"/>
    </row>
    <row r="33" spans="2:12" x14ac:dyDescent="0.25">
      <c r="B33" s="28"/>
      <c r="C33" s="85" t="s">
        <v>25</v>
      </c>
      <c r="D33" s="65">
        <f t="shared" si="0"/>
        <v>85</v>
      </c>
      <c r="E33" s="24" t="s">
        <v>26</v>
      </c>
      <c r="F33" s="67" t="s">
        <v>15</v>
      </c>
      <c r="G33" s="64">
        <f>D33/100</f>
        <v>0.85</v>
      </c>
      <c r="H33" s="26"/>
      <c r="I33" s="27"/>
      <c r="J33" s="12"/>
      <c r="K33" s="27"/>
      <c r="L33" s="23"/>
    </row>
    <row r="34" spans="2:12" x14ac:dyDescent="0.2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3"/>
    </row>
    <row r="35" spans="2:12" x14ac:dyDescent="0.25">
      <c r="B35" s="28"/>
      <c r="C35" s="26" t="s">
        <v>27</v>
      </c>
      <c r="D35" s="66" t="s">
        <v>15</v>
      </c>
      <c r="E35" s="65">
        <f>J31/2</f>
        <v>2.5000000000000001E-2</v>
      </c>
      <c r="F35" s="24" t="s">
        <v>19</v>
      </c>
      <c r="G35" s="27"/>
      <c r="H35" s="26" t="s">
        <v>29</v>
      </c>
      <c r="I35" s="66" t="s">
        <v>15</v>
      </c>
      <c r="J35" s="65">
        <f>3.14159*(E35*E35)</f>
        <v>1.9634937500000002E-3</v>
      </c>
      <c r="K35" s="24" t="s">
        <v>30</v>
      </c>
      <c r="L35" s="23"/>
    </row>
    <row r="36" spans="2:12" x14ac:dyDescent="0.25">
      <c r="B36" s="28"/>
      <c r="C36" s="26" t="s">
        <v>28</v>
      </c>
      <c r="D36" s="66" t="s">
        <v>15</v>
      </c>
      <c r="E36" s="65">
        <f>J32/2</f>
        <v>0.01</v>
      </c>
      <c r="F36" s="24" t="s">
        <v>19</v>
      </c>
      <c r="G36" s="27"/>
      <c r="H36" s="26" t="s">
        <v>31</v>
      </c>
      <c r="I36" s="66" t="s">
        <v>15</v>
      </c>
      <c r="J36" s="65">
        <f>3.14159*(E36*E36)</f>
        <v>3.14159E-4</v>
      </c>
      <c r="K36" s="24" t="s">
        <v>30</v>
      </c>
      <c r="L36" s="23"/>
    </row>
    <row r="37" spans="2:12" x14ac:dyDescent="0.25"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3"/>
    </row>
    <row r="38" spans="2:12" x14ac:dyDescent="0.25">
      <c r="B38" s="28"/>
      <c r="C38" s="26" t="s">
        <v>37</v>
      </c>
      <c r="D38" s="66" t="s">
        <v>15</v>
      </c>
      <c r="E38" s="65">
        <f>J35*G30*G33</f>
        <v>1001.3818125</v>
      </c>
      <c r="F38" s="24" t="s">
        <v>32</v>
      </c>
      <c r="G38" s="26" t="s">
        <v>33</v>
      </c>
      <c r="H38" s="27"/>
      <c r="I38" s="27"/>
      <c r="J38" s="27"/>
      <c r="K38" s="27"/>
      <c r="L38" s="23"/>
    </row>
    <row r="39" spans="2:12" x14ac:dyDescent="0.25">
      <c r="B39" s="28"/>
      <c r="C39" s="26" t="s">
        <v>36</v>
      </c>
      <c r="D39" s="66" t="s">
        <v>15</v>
      </c>
      <c r="E39" s="65">
        <f>G30*J36*G33</f>
        <v>160.22108999999998</v>
      </c>
      <c r="F39" s="24" t="s">
        <v>32</v>
      </c>
      <c r="G39" s="27"/>
      <c r="H39" s="27"/>
      <c r="I39" s="27"/>
      <c r="J39" s="27"/>
      <c r="K39" s="27"/>
      <c r="L39" s="23"/>
    </row>
    <row r="40" spans="2:12" x14ac:dyDescent="0.25">
      <c r="B40" s="28"/>
      <c r="C40" s="26" t="s">
        <v>35</v>
      </c>
      <c r="D40" s="66" t="s">
        <v>15</v>
      </c>
      <c r="E40" s="65">
        <f>E38-E39</f>
        <v>841.16072250000002</v>
      </c>
      <c r="F40" s="24" t="s">
        <v>32</v>
      </c>
      <c r="G40" s="26" t="s">
        <v>34</v>
      </c>
      <c r="H40" s="27"/>
      <c r="I40" s="27"/>
      <c r="J40" s="27"/>
      <c r="K40" s="27"/>
      <c r="L40" s="23"/>
    </row>
    <row r="41" spans="2:12" ht="15.6" thickBot="1" x14ac:dyDescent="0.3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workbookViewId="0"/>
  </sheetViews>
  <sheetFormatPr defaultColWidth="5.33203125" defaultRowHeight="15" x14ac:dyDescent="0.25"/>
  <cols>
    <col min="1" max="11" width="5.33203125" style="1"/>
    <col min="12" max="12" width="13.5546875" style="1" customWidth="1"/>
    <col min="13" max="13" width="6" style="1" bestFit="1" customWidth="1"/>
    <col min="14" max="14" width="5.33203125" style="1"/>
    <col min="15" max="15" width="22.5546875" style="1" customWidth="1"/>
    <col min="16" max="16384" width="5.33203125" style="1"/>
  </cols>
  <sheetData>
    <row r="1" spans="2:17" ht="15.75" thickBot="1" x14ac:dyDescent="0.25"/>
    <row r="2" spans="2:17" x14ac:dyDescent="0.2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">
      <c r="B3" s="2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3"/>
    </row>
    <row r="4" spans="2:17" x14ac:dyDescent="0.2"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3"/>
    </row>
    <row r="5" spans="2:17" x14ac:dyDescent="0.2">
      <c r="B5" s="2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3"/>
    </row>
    <row r="6" spans="2:17" x14ac:dyDescent="0.2"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3"/>
    </row>
    <row r="7" spans="2:17" x14ac:dyDescent="0.2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3"/>
    </row>
    <row r="8" spans="2:17" x14ac:dyDescent="0.2">
      <c r="B8" s="2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3"/>
    </row>
    <row r="9" spans="2:17" x14ac:dyDescent="0.2">
      <c r="B9" s="2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3"/>
    </row>
    <row r="10" spans="2:17" x14ac:dyDescent="0.2"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3"/>
    </row>
    <row r="11" spans="2:17" x14ac:dyDescent="0.2"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3"/>
    </row>
    <row r="12" spans="2:17" x14ac:dyDescent="0.2"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3"/>
    </row>
    <row r="13" spans="2:17" x14ac:dyDescent="0.2"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3"/>
    </row>
    <row r="14" spans="2:17" x14ac:dyDescent="0.2"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3"/>
    </row>
    <row r="15" spans="2:17" x14ac:dyDescent="0.2"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3"/>
    </row>
    <row r="16" spans="2:17" x14ac:dyDescent="0.2"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3"/>
    </row>
    <row r="17" spans="2:17" x14ac:dyDescent="0.2"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3"/>
    </row>
    <row r="18" spans="2:17" x14ac:dyDescent="0.2">
      <c r="B18" s="28"/>
      <c r="C18" s="27" t="s">
        <v>40</v>
      </c>
      <c r="D18" s="27"/>
      <c r="E18" s="27"/>
      <c r="F18" s="27"/>
      <c r="G18" s="27"/>
      <c r="H18" s="27"/>
      <c r="I18" s="27"/>
      <c r="J18" s="27"/>
      <c r="K18" s="67" t="s">
        <v>15</v>
      </c>
      <c r="L18" s="62">
        <v>0.6</v>
      </c>
      <c r="M18" s="25" t="s">
        <v>18</v>
      </c>
      <c r="N18" s="68" t="s">
        <v>15</v>
      </c>
      <c r="O18" s="79">
        <f>L18*1000000</f>
        <v>600000</v>
      </c>
      <c r="P18" s="70" t="s">
        <v>16</v>
      </c>
      <c r="Q18" s="23"/>
    </row>
    <row r="19" spans="2:17" x14ac:dyDescent="0.25">
      <c r="B19" s="28"/>
      <c r="C19" s="27" t="s">
        <v>41</v>
      </c>
      <c r="D19" s="27"/>
      <c r="E19" s="27"/>
      <c r="F19" s="27"/>
      <c r="G19" s="27"/>
      <c r="H19" s="27"/>
      <c r="I19" s="27"/>
      <c r="J19" s="27"/>
      <c r="K19" s="67" t="s">
        <v>15</v>
      </c>
      <c r="L19" s="62">
        <v>85</v>
      </c>
      <c r="M19" s="25" t="s">
        <v>26</v>
      </c>
      <c r="N19" s="68" t="s">
        <v>15</v>
      </c>
      <c r="O19" s="73">
        <f>L19/100</f>
        <v>0.85</v>
      </c>
      <c r="P19" s="71"/>
      <c r="Q19" s="23"/>
    </row>
    <row r="20" spans="2:17" x14ac:dyDescent="0.25">
      <c r="B20" s="28"/>
      <c r="C20" s="27" t="s">
        <v>42</v>
      </c>
      <c r="D20" s="27"/>
      <c r="E20" s="27"/>
      <c r="F20" s="27"/>
      <c r="G20" s="27"/>
      <c r="H20" s="27"/>
      <c r="I20" s="27"/>
      <c r="J20" s="27"/>
      <c r="K20" s="67" t="s">
        <v>15</v>
      </c>
      <c r="L20" s="62">
        <v>1.6</v>
      </c>
      <c r="M20" s="25" t="s">
        <v>39</v>
      </c>
      <c r="N20" s="68" t="s">
        <v>15</v>
      </c>
      <c r="O20" s="73">
        <f>L20*1000</f>
        <v>1600</v>
      </c>
      <c r="P20" s="70" t="s">
        <v>44</v>
      </c>
      <c r="Q20" s="23"/>
    </row>
    <row r="21" spans="2:17" x14ac:dyDescent="0.2">
      <c r="B21" s="28"/>
      <c r="C21" s="27"/>
      <c r="D21" s="27"/>
      <c r="E21" s="27"/>
      <c r="F21" s="27"/>
      <c r="G21" s="27"/>
      <c r="H21" s="27"/>
      <c r="I21" s="27"/>
      <c r="J21" s="27"/>
      <c r="K21" s="67"/>
      <c r="L21" s="27"/>
      <c r="M21" s="27"/>
      <c r="N21" s="67"/>
      <c r="O21" s="27"/>
      <c r="P21" s="27"/>
      <c r="Q21" s="23"/>
    </row>
    <row r="22" spans="2:17" x14ac:dyDescent="0.25">
      <c r="B22" s="28"/>
      <c r="C22" s="27" t="s">
        <v>43</v>
      </c>
      <c r="D22" s="27"/>
      <c r="E22" s="27"/>
      <c r="F22" s="27"/>
      <c r="G22" s="27"/>
      <c r="H22" s="27"/>
      <c r="I22" s="27"/>
      <c r="J22" s="27"/>
      <c r="K22" s="67" t="s">
        <v>15</v>
      </c>
      <c r="L22" s="77">
        <f>SQRT((4*O20)/(3.14159*O18))</f>
        <v>5.8269274240557944E-2</v>
      </c>
      <c r="M22" s="24" t="s">
        <v>19</v>
      </c>
      <c r="N22" s="66" t="s">
        <v>15</v>
      </c>
      <c r="O22" s="78">
        <f>L22*1000</f>
        <v>58.269274240557948</v>
      </c>
      <c r="P22" s="24" t="s">
        <v>20</v>
      </c>
      <c r="Q22" s="23"/>
    </row>
    <row r="23" spans="2:17" ht="15.75" thickBot="1" x14ac:dyDescent="0.25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/>
  </sheetViews>
  <sheetFormatPr defaultColWidth="5" defaultRowHeight="15" x14ac:dyDescent="0.25"/>
  <cols>
    <col min="1" max="8" width="5" style="1"/>
    <col min="9" max="9" width="10.33203125" style="1" customWidth="1"/>
    <col min="10" max="10" width="14.6640625" style="1" customWidth="1"/>
    <col min="11" max="11" width="9.88671875" style="1" bestFit="1" customWidth="1"/>
    <col min="12" max="12" width="5" style="1"/>
    <col min="13" max="13" width="8" style="1" bestFit="1" customWidth="1"/>
    <col min="14" max="16384" width="5" style="1"/>
  </cols>
  <sheetData>
    <row r="1" spans="2:15" ht="15.75" thickBot="1" x14ac:dyDescent="0.25"/>
    <row r="2" spans="2:15" x14ac:dyDescent="0.2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2:15" x14ac:dyDescent="0.2">
      <c r="B3" s="28"/>
      <c r="C3" s="27"/>
      <c r="D3" s="27"/>
      <c r="E3" s="27"/>
      <c r="F3" s="27"/>
      <c r="G3" s="27"/>
      <c r="H3" s="27"/>
      <c r="I3" s="27" t="s">
        <v>62</v>
      </c>
      <c r="J3" s="62">
        <v>1E-3</v>
      </c>
      <c r="K3" s="25" t="s">
        <v>30</v>
      </c>
      <c r="L3" s="67"/>
      <c r="M3" s="85"/>
      <c r="N3" s="24"/>
      <c r="O3" s="23"/>
    </row>
    <row r="4" spans="2:15" x14ac:dyDescent="0.2">
      <c r="B4" s="28"/>
      <c r="C4" s="27"/>
      <c r="D4" s="27"/>
      <c r="E4" s="27"/>
      <c r="F4" s="27"/>
      <c r="G4" s="27"/>
      <c r="H4" s="27"/>
      <c r="I4" s="27" t="s">
        <v>63</v>
      </c>
      <c r="J4" s="93">
        <v>1000</v>
      </c>
      <c r="K4" s="25" t="s">
        <v>38</v>
      </c>
      <c r="L4" s="67"/>
      <c r="M4" s="27"/>
      <c r="N4" s="27"/>
      <c r="O4" s="23"/>
    </row>
    <row r="5" spans="2:15" x14ac:dyDescent="0.2">
      <c r="B5" s="28"/>
      <c r="C5" s="27"/>
      <c r="D5" s="27"/>
      <c r="E5" s="27"/>
      <c r="F5" s="27"/>
      <c r="G5" s="27"/>
      <c r="H5" s="27"/>
      <c r="I5" s="27"/>
      <c r="J5" s="27"/>
      <c r="K5" s="27"/>
      <c r="L5" s="67"/>
      <c r="M5" s="27"/>
      <c r="N5" s="27"/>
      <c r="O5" s="23"/>
    </row>
    <row r="6" spans="2:15" x14ac:dyDescent="0.2">
      <c r="B6" s="28"/>
      <c r="C6" s="27"/>
      <c r="D6" s="27"/>
      <c r="E6" s="27"/>
      <c r="F6" s="27"/>
      <c r="G6" s="27"/>
      <c r="H6" s="27"/>
      <c r="I6" s="85" t="s">
        <v>23</v>
      </c>
      <c r="J6" s="94">
        <f>J4/J3</f>
        <v>1000000</v>
      </c>
      <c r="K6" s="24" t="s">
        <v>5</v>
      </c>
      <c r="L6" s="66" t="s">
        <v>15</v>
      </c>
      <c r="M6" s="65">
        <f>J6/100000</f>
        <v>10</v>
      </c>
      <c r="N6" s="24" t="s">
        <v>14</v>
      </c>
      <c r="O6" s="95"/>
    </row>
    <row r="7" spans="2:15" x14ac:dyDescent="0.2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3"/>
    </row>
    <row r="8" spans="2:15" x14ac:dyDescent="0.2">
      <c r="B8" s="2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3"/>
    </row>
    <row r="9" spans="2:15" x14ac:dyDescent="0.2">
      <c r="B9" s="2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3"/>
    </row>
    <row r="10" spans="2:15" x14ac:dyDescent="0.2"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3"/>
    </row>
    <row r="11" spans="2:15" x14ac:dyDescent="0.2"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3"/>
    </row>
    <row r="12" spans="2:15" x14ac:dyDescent="0.2"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3"/>
    </row>
    <row r="13" spans="2:15" x14ac:dyDescent="0.2"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3"/>
    </row>
    <row r="14" spans="2:15" x14ac:dyDescent="0.2"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3"/>
    </row>
    <row r="15" spans="2:15" ht="15.75" thickBot="1" x14ac:dyDescent="0.2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Návod na použitie</vt:lpstr>
      <vt:lpstr>1 Izobarický dej</vt:lpstr>
      <vt:lpstr>2 Izochorický dej</vt:lpstr>
      <vt:lpstr>3 Izotermický dej</vt:lpstr>
      <vt:lpstr>4 Prevody jednotiek</vt:lpstr>
      <vt:lpstr>5 Sily na valci</vt:lpstr>
      <vt:lpstr>6 Výpočet priemeru valca</vt:lpstr>
      <vt:lpstr>7 Výpočet tlaku</vt:lpstr>
    </vt:vector>
  </TitlesOfParts>
  <Company>Wesline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Krucovčin</dc:creator>
  <cp:lastModifiedBy>Igor Krucovčin</cp:lastModifiedBy>
  <dcterms:created xsi:type="dcterms:W3CDTF">2020-12-05T15:13:36Z</dcterms:created>
  <dcterms:modified xsi:type="dcterms:W3CDTF">2023-01-30T19:50:39Z</dcterms:modified>
</cp:coreProperties>
</file>