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alnaakademiask-my.sharepoint.com/personal/igor_krucovcin_dualnaakademia_sk/Documents/Pracovná plocha/"/>
    </mc:Choice>
  </mc:AlternateContent>
  <xr:revisionPtr revIDLastSave="7" documentId="8_{92593B05-81AA-45B1-8847-6C384AA05EC9}" xr6:coauthVersionLast="47" xr6:coauthVersionMax="47" xr10:uidLastSave="{2DD73867-EC32-43FE-9811-EA881E5501EA}"/>
  <bookViews>
    <workbookView xWindow="-108" yWindow="-108" windowWidth="23256" windowHeight="12456" tabRatio="775" xr2:uid="{00000000-000D-0000-FFFF-FFFF00000000}"/>
  </bookViews>
  <sheets>
    <sheet name="Návod na použitie" sheetId="1" r:id="rId1"/>
    <sheet name="2 Napätie panelov za sebou" sheetId="17" r:id="rId2"/>
    <sheet name="3 Prúd panelov veľa seba" sheetId="18" r:id="rId3"/>
    <sheet name="4 Výpočet prierezu kábla" sheetId="1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9" l="1"/>
  <c r="M35" i="19"/>
  <c r="L3" i="19"/>
  <c r="H35" i="19" s="1"/>
  <c r="G37" i="19" s="1"/>
  <c r="G41" i="19" s="1"/>
  <c r="J46" i="19" s="1"/>
  <c r="G54" i="18"/>
  <c r="I54" i="18" s="1"/>
  <c r="G40" i="19"/>
  <c r="I27" i="18"/>
  <c r="J54" i="18" s="1"/>
  <c r="I26" i="18"/>
  <c r="F46" i="19" l="1"/>
  <c r="H29" i="19"/>
  <c r="E26" i="19"/>
  <c r="G53" i="18"/>
  <c r="G42" i="19"/>
  <c r="C44" i="19" s="1"/>
  <c r="K29" i="18"/>
  <c r="M29" i="17"/>
  <c r="K33" i="17" s="1"/>
  <c r="J50" i="17" s="1"/>
  <c r="I50" i="17" l="1"/>
  <c r="G49" i="17"/>
</calcChain>
</file>

<file path=xl/sharedStrings.xml><?xml version="1.0" encoding="utf-8"?>
<sst xmlns="http://schemas.openxmlformats.org/spreadsheetml/2006/main" count="148" uniqueCount="107">
  <si>
    <t>Bratislava</t>
  </si>
  <si>
    <t>Milí kolegovia, študenti.</t>
  </si>
  <si>
    <t>Dúfam, že Vám pri precvičovaní príkladov pomôže môj excelovský súbor.</t>
  </si>
  <si>
    <t>Na každej z jeho záložiek nájdete "matematiku" aplikovanú vo fotovoltike.</t>
  </si>
  <si>
    <t>V oranžových okienkach nájdete výsledky.</t>
  </si>
  <si>
    <t>Nateraz viete riešiť príklady na:</t>
  </si>
  <si>
    <t>V spodnej časti resp. pod príkladmi nájdete odkazy na webové stránky, ktoré možno pri vyučovaní využiť.</t>
  </si>
  <si>
    <t>Ak máte tip alebo príklad na doplnenie, prípadne vylepšenie realizovaného, píšte na e-mail:</t>
  </si>
  <si>
    <t>igor.krucovcin@dualnaakademia.sk</t>
  </si>
  <si>
    <t>S úctou a pozdravom:</t>
  </si>
  <si>
    <t>Ing. Igor Krucovčin.</t>
  </si>
  <si>
    <t>Dopĺňam a vylepšujem:</t>
  </si>
  <si>
    <t xml:space="preserve"> priebežne každú záložku.</t>
  </si>
  <si>
    <t>Panel:</t>
  </si>
  <si>
    <t>FV panel Amerisolar 285Wp</t>
  </si>
  <si>
    <t>Z katalógového (technického) listu panela zistite:</t>
  </si>
  <si>
    <r>
      <t>napätie naprázdno (V</t>
    </r>
    <r>
      <rPr>
        <vertAlign val="subscript"/>
        <sz val="12"/>
        <color theme="1"/>
        <rFont val="Tahoma"/>
        <family val="2"/>
        <charset val="238"/>
      </rPr>
      <t>oc</t>
    </r>
    <r>
      <rPr>
        <sz val="12"/>
        <color theme="1"/>
        <rFont val="Tahoma"/>
        <family val="2"/>
        <charset val="238"/>
      </rPr>
      <t>)</t>
    </r>
  </si>
  <si>
    <t>V</t>
  </si>
  <si>
    <t>.</t>
  </si>
  <si>
    <t>https://www.solar-eshop.sk/p/fv-panel-amerisolar-285wp/strieborny-ram/</t>
  </si>
  <si>
    <t>Pretože napätie pri nízkych teplotách stúpa,</t>
  </si>
  <si>
    <t>Pre slovenské a české zimy do</t>
  </si>
  <si>
    <r>
      <rPr>
        <vertAlign val="superscript"/>
        <sz val="12"/>
        <color theme="1"/>
        <rFont val="Tahoma"/>
        <family val="2"/>
        <charset val="238"/>
      </rPr>
      <t>°</t>
    </r>
    <r>
      <rPr>
        <sz val="12"/>
        <color theme="1"/>
        <rFont val="Tahoma"/>
        <family val="2"/>
        <charset val="238"/>
      </rPr>
      <t>C =</t>
    </r>
  </si>
  <si>
    <t>25 %.</t>
  </si>
  <si>
    <t>Odhadované napätie jedného panela v mraze =</t>
  </si>
  <si>
    <t>ks</t>
  </si>
  <si>
    <t>Porovnajte hodnotu napätia vypočítanú</t>
  </si>
  <si>
    <t>s hodnotou vášho MPPT regulátora</t>
  </si>
  <si>
    <t>a určite či je vhodný.</t>
  </si>
  <si>
    <t>Váš regulátor:</t>
  </si>
  <si>
    <t xml:space="preserve">Victron SmartSolar 150/35 </t>
  </si>
  <si>
    <t>https://ecoprodukt.sk/p/74742-mppt-regulator-nabijania-victron-energy-smartsolar-150v-35a-15346?utm_source=google&amp;utm_medium=cpc&amp;utm_campaign=PMAX%20-%20Core%20-%20Ostatn%C3%A9&amp;utm_id=17603234080&amp;gad_source=1&amp;gad_campaignid=17601274035&amp;gbraid=0AAAAADVNh5il-PZszVE4UHvOQoaqMeib8&amp;gclid=Cj0KCQiA8KTNBhD_ARIsAOvp6DKtFeKccthgoaEwnjhzPMpZcMEJnzP2Z6kR-fl75hVn2cvtj6z7uhoaAuLrEALw_wcB</t>
  </si>
  <si>
    <t>Tento regulátor:</t>
  </si>
  <si>
    <t>Dôvod:</t>
  </si>
  <si>
    <r>
      <t>prúd pri maximálnom výkone (I</t>
    </r>
    <r>
      <rPr>
        <vertAlign val="subscript"/>
        <sz val="12"/>
        <color theme="1"/>
        <rFont val="Tahoma"/>
        <family val="2"/>
        <charset val="238"/>
      </rPr>
      <t>mp</t>
    </r>
    <r>
      <rPr>
        <sz val="12"/>
        <color theme="1"/>
        <rFont val="Tahoma"/>
        <family val="2"/>
        <charset val="238"/>
      </rPr>
      <t>)</t>
    </r>
  </si>
  <si>
    <t>A</t>
  </si>
  <si>
    <t>,</t>
  </si>
  <si>
    <r>
      <t>skratový prúd (I</t>
    </r>
    <r>
      <rPr>
        <vertAlign val="subscript"/>
        <sz val="12"/>
        <color theme="1"/>
        <rFont val="Tahoma"/>
        <family val="2"/>
        <charset val="238"/>
      </rPr>
      <t>sc</t>
    </r>
    <r>
      <rPr>
        <sz val="12"/>
        <color theme="1"/>
        <rFont val="Tahoma"/>
        <family val="2"/>
        <charset val="238"/>
      </rPr>
      <t>)</t>
    </r>
  </si>
  <si>
    <t>Výpočet pre paralelné zapojenie</t>
  </si>
  <si>
    <t>vetiev.</t>
  </si>
  <si>
    <t>Prevádzkový prúd =</t>
  </si>
  <si>
    <t>Maximálny skratový prúd =</t>
  </si>
  <si>
    <t>s hodnotou vášho MPPT regulátora a určite či je vhodný.</t>
  </si>
  <si>
    <t>Váš MPPT regulátor:</t>
  </si>
  <si>
    <t>Maximálny skratový prúd fotovoltického poľa =</t>
  </si>
  <si>
    <t>Bezpečnostný faktor =</t>
  </si>
  <si>
    <t xml:space="preserve">Koeficient bezpečnosti = </t>
  </si>
  <si>
    <t>Toto je obvyklá hodnota.</t>
  </si>
  <si>
    <t>Napätie stringu panelov =</t>
  </si>
  <si>
    <t>Prípadne doplňte napätie systému, napríklad 12 V, 24 V, 48 V.</t>
  </si>
  <si>
    <t>Dĺžka trasy =</t>
  </si>
  <si>
    <t>m</t>
  </si>
  <si>
    <t>Aplikácia spoločnosti Victron Energy dĺžku trasy nezdvojnásobuje.</t>
  </si>
  <si>
    <t>Merný elektrický odpor vodiča (ρ) ≈</t>
  </si>
  <si>
    <r>
      <t>Ω * mm</t>
    </r>
    <r>
      <rPr>
        <b/>
        <vertAlign val="superscript"/>
        <sz val="12"/>
        <color theme="1"/>
        <rFont val="Tahoma"/>
        <family val="2"/>
        <charset val="238"/>
      </rPr>
      <t>2</t>
    </r>
    <r>
      <rPr>
        <b/>
        <sz val="12"/>
        <color theme="1"/>
        <rFont val="Tahoma"/>
        <family val="2"/>
        <charset val="238"/>
      </rPr>
      <t>/ m</t>
    </r>
  </si>
  <si>
    <t>0,0175 pre meď (Cu)</t>
  </si>
  <si>
    <t>Maximálny dovolený úbytok napätia (ΔU)</t>
  </si>
  <si>
    <t>%</t>
  </si>
  <si>
    <t xml:space="preserve">ΔU = </t>
  </si>
  <si>
    <t xml:space="preserve">Minimálny prierez S = </t>
  </si>
  <si>
    <r>
      <t>mm</t>
    </r>
    <r>
      <rPr>
        <b/>
        <i/>
        <vertAlign val="superscript"/>
        <sz val="12"/>
        <color theme="1"/>
        <rFont val="Tahoma"/>
        <family val="2"/>
        <charset val="238"/>
      </rPr>
      <t>2</t>
    </r>
  </si>
  <si>
    <t>Aký kábel si kúpite?</t>
  </si>
  <si>
    <r>
      <t>Predávajú sa prierezy 4 mm</t>
    </r>
    <r>
      <rPr>
        <vertAlign val="superscript"/>
        <sz val="12"/>
        <color theme="1"/>
        <rFont val="Tahoma"/>
        <family val="2"/>
        <charset val="238"/>
      </rPr>
      <t>2</t>
    </r>
    <r>
      <rPr>
        <sz val="12"/>
        <color theme="1"/>
        <rFont val="Tahoma"/>
        <family val="2"/>
        <charset val="238"/>
      </rPr>
      <t>, 6 mm</t>
    </r>
    <r>
      <rPr>
        <vertAlign val="superscript"/>
        <sz val="12"/>
        <color theme="1"/>
        <rFont val="Tahoma"/>
        <family val="2"/>
        <charset val="238"/>
      </rPr>
      <t>2</t>
    </r>
    <r>
      <rPr>
        <sz val="12"/>
        <color theme="1"/>
        <rFont val="Tahoma"/>
        <family val="2"/>
        <charset val="238"/>
      </rPr>
      <t>, 10 mm</t>
    </r>
    <r>
      <rPr>
        <vertAlign val="superscript"/>
        <sz val="12"/>
        <color theme="1"/>
        <rFont val="Tahoma"/>
        <family val="2"/>
        <charset val="238"/>
      </rPr>
      <t>2</t>
    </r>
    <r>
      <rPr>
        <sz val="12"/>
        <color theme="1"/>
        <rFont val="Tahoma"/>
        <family val="2"/>
        <charset val="238"/>
      </rPr>
      <t xml:space="preserve"> alebo 16 mm</t>
    </r>
    <r>
      <rPr>
        <vertAlign val="superscript"/>
        <sz val="12"/>
        <color theme="1"/>
        <rFont val="Tahoma"/>
        <family val="2"/>
        <charset val="238"/>
      </rPr>
      <t>2</t>
    </r>
    <r>
      <rPr>
        <sz val="12"/>
        <color theme="1"/>
        <rFont val="Tahoma"/>
        <family val="2"/>
        <charset val="238"/>
      </rPr>
      <t>...</t>
    </r>
  </si>
  <si>
    <t>Skutočný úbytok (ΔU) =</t>
  </si>
  <si>
    <t xml:space="preserve">Skutočná strata = </t>
  </si>
  <si>
    <t>Porovnanie strát =&gt;</t>
  </si>
  <si>
    <t xml:space="preserve">Požadovaná </t>
  </si>
  <si>
    <t>Skutočná</t>
  </si>
  <si>
    <t>Rozdiel</t>
  </si>
  <si>
    <t>14. marca 2026</t>
  </si>
  <si>
    <r>
      <t>pripočítajte k V</t>
    </r>
    <r>
      <rPr>
        <vertAlign val="subscript"/>
        <sz val="12"/>
        <color theme="1"/>
        <rFont val="Tahoma"/>
        <family val="2"/>
        <charset val="238"/>
      </rPr>
      <t>oc</t>
    </r>
    <r>
      <rPr>
        <sz val="12"/>
        <color theme="1"/>
        <rFont val="Tahoma"/>
        <family val="2"/>
        <charset val="238"/>
      </rPr>
      <t xml:space="preserve"> rezervu (bezpečnostnú prirážku) na mráz.</t>
    </r>
  </si>
  <si>
    <t>Naposledy upravené 14.3.2026</t>
  </si>
  <si>
    <t>niekedy označovaný aj ako Maximálny skratový prúd FV poľa (MSP)</t>
  </si>
  <si>
    <t>MSP zistite (určite) z katalógového listu meniča</t>
  </si>
  <si>
    <t>Anglicky názov MSP = Maximum PV short curcuit current</t>
  </si>
  <si>
    <t>Výpočet prúdu panelov vedľa seba a Vhodnosť výberu regulátora</t>
  </si>
  <si>
    <t>Porovnajte hodnotu prúdu vypočítanú</t>
  </si>
  <si>
    <t>Priemer</t>
  </si>
  <si>
    <t xml:space="preserve">Prierez </t>
  </si>
  <si>
    <t>žily</t>
  </si>
  <si>
    <t>[mm]</t>
  </si>
  <si>
    <r>
      <t>[mm</t>
    </r>
    <r>
      <rPr>
        <vertAlign val="superscript"/>
        <sz val="12"/>
        <color theme="1"/>
        <rFont val="Tahoma"/>
        <family val="2"/>
        <charset val="238"/>
      </rPr>
      <t>2</t>
    </r>
    <r>
      <rPr>
        <sz val="12"/>
        <color theme="1"/>
        <rFont val="Tahoma"/>
        <family val="2"/>
        <charset val="238"/>
      </rPr>
      <t>]</t>
    </r>
  </si>
  <si>
    <t>Zdroj:</t>
  </si>
  <si>
    <t>Conrad</t>
  </si>
  <si>
    <t>Počet panelov zapojených za sebou:</t>
  </si>
  <si>
    <t>Výpočet napätia panelov za sebou a Vhodnosť výberu regulátora</t>
  </si>
  <si>
    <t xml:space="preserve">  2 Výpočet napätia panelov za sebou a Vhodnosť výberu regulátora</t>
  </si>
  <si>
    <t xml:space="preserve">  3 Výpočet prúdu panelov vedľa seba a Vhodnosť výberu regulátora</t>
  </si>
  <si>
    <t>Skratový prúd 1 panela =</t>
  </si>
  <si>
    <t>ks.</t>
  </si>
  <si>
    <r>
      <t>Maximálny skratový prúd (I</t>
    </r>
    <r>
      <rPr>
        <vertAlign val="subscript"/>
        <sz val="12"/>
        <color theme="1"/>
        <rFont val="Tahoma"/>
        <family val="2"/>
        <charset val="238"/>
      </rPr>
      <t>SC</t>
    </r>
    <r>
      <rPr>
        <sz val="12"/>
        <color theme="1"/>
        <rFont val="Tahoma"/>
        <family val="2"/>
        <charset val="238"/>
      </rPr>
      <t>) =</t>
    </r>
  </si>
  <si>
    <t>Počet panelov vedľa seba =</t>
  </si>
  <si>
    <t>Napätie stringu panelov vypočítame na inej záložke tejo cvičebnice.</t>
  </si>
  <si>
    <t>Tento prúd preteká celým stringom bez ohľadu na to, či máte 4 alebo 5 panelov.</t>
  </si>
  <si>
    <t>Toto je vypočítaný úbytok napätia.</t>
  </si>
  <si>
    <t xml:space="preserve">. Pre </t>
  </si>
  <si>
    <t>Odporúča sa hodnota 1 až 2 %. Pri dĺžkach nad 10 m 3 %.</t>
  </si>
  <si>
    <t>Povolený úbytok napätia =</t>
  </si>
  <si>
    <r>
      <t>mm</t>
    </r>
    <r>
      <rPr>
        <vertAlign val="superscript"/>
        <sz val="12"/>
        <color theme="1"/>
        <rFont val="Tahoma"/>
        <family val="2"/>
        <charset val="238"/>
      </rPr>
      <t>2</t>
    </r>
    <r>
      <rPr>
        <sz val="12"/>
        <color theme="1"/>
        <rFont val="Tahoma"/>
        <family val="2"/>
        <charset val="238"/>
      </rPr>
      <t xml:space="preserve"> kábel.</t>
    </r>
  </si>
  <si>
    <r>
      <t>Minimálny prierez musí &gt; 4 mm</t>
    </r>
    <r>
      <rPr>
        <vertAlign val="superscript"/>
        <sz val="12"/>
        <color theme="1"/>
        <rFont val="Tahoma"/>
        <family val="2"/>
        <charset val="238"/>
      </rPr>
      <t>2</t>
    </r>
    <r>
      <rPr>
        <sz val="12"/>
        <color theme="1"/>
        <rFont val="Tahoma"/>
        <family val="2"/>
        <charset val="238"/>
      </rPr>
      <t>.</t>
    </r>
  </si>
  <si>
    <r>
      <t>mm</t>
    </r>
    <r>
      <rPr>
        <b/>
        <vertAlign val="superscript"/>
        <sz val="12"/>
        <color theme="1"/>
        <rFont val="Tahoma"/>
        <family val="2"/>
        <charset val="238"/>
      </rPr>
      <t>2</t>
    </r>
  </si>
  <si>
    <t>Výkonová strata =</t>
  </si>
  <si>
    <t>Watt =</t>
  </si>
  <si>
    <t>% celkovej energie.</t>
  </si>
  <si>
    <t>Vo vzorci v H29 sa počíta celkovou dĺžkou sľučky, teda tam aj späť.</t>
  </si>
  <si>
    <t>Výpočet prierezu solárneho kábla a Vhodnosť výberu kábla</t>
  </si>
  <si>
    <t xml:space="preserve">  4 Výpočet prierezu solárneho kábla a Vhodnosť výberu kábla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</si>
</sst>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i/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2"/>
      <color theme="10"/>
      <name val="Tahoma"/>
      <family val="2"/>
      <charset val="238"/>
    </font>
    <font>
      <b/>
      <i/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vertAlign val="superscript"/>
      <sz val="12"/>
      <color theme="1"/>
      <name val="Tahoma"/>
      <family val="2"/>
      <charset val="238"/>
    </font>
    <font>
      <vertAlign val="subscript"/>
      <sz val="12"/>
      <color theme="1"/>
      <name val="Tahoma"/>
      <family val="2"/>
      <charset val="238"/>
    </font>
    <font>
      <b/>
      <vertAlign val="superscript"/>
      <sz val="12"/>
      <color theme="1"/>
      <name val="Tahoma"/>
      <family val="2"/>
      <charset val="238"/>
    </font>
    <font>
      <b/>
      <i/>
      <vertAlign val="superscript"/>
      <sz val="12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u/>
      <sz val="12"/>
      <color theme="10"/>
      <name val="Tahoma"/>
      <family val="2"/>
      <charset val="238"/>
    </font>
    <font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3" borderId="0" xfId="0" applyFont="1" applyFill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 applyAlignment="1">
      <alignment horizontal="right"/>
    </xf>
    <xf numFmtId="0" fontId="2" fillId="4" borderId="0" xfId="0" applyFont="1" applyFill="1"/>
    <xf numFmtId="0" fontId="2" fillId="4" borderId="5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4" fillId="4" borderId="4" xfId="1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3" fillId="4" borderId="0" xfId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0" xfId="0" applyFont="1" applyFill="1"/>
    <xf numFmtId="0" fontId="1" fillId="4" borderId="5" xfId="0" applyFont="1" applyFill="1" applyBorder="1"/>
    <xf numFmtId="0" fontId="6" fillId="4" borderId="0" xfId="0" applyFont="1" applyFill="1" applyAlignment="1">
      <alignment horizontal="center"/>
    </xf>
    <xf numFmtId="0" fontId="1" fillId="0" borderId="5" xfId="0" applyFont="1" applyBorder="1"/>
    <xf numFmtId="0" fontId="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7" xfId="0" applyFont="1" applyFill="1" applyBorder="1"/>
    <xf numFmtId="0" fontId="1" fillId="4" borderId="8" xfId="0" applyFont="1" applyFill="1" applyBorder="1"/>
    <xf numFmtId="0" fontId="1" fillId="4" borderId="0" xfId="1" applyFont="1" applyFill="1" applyBorder="1" applyAlignment="1">
      <alignment horizontal="left"/>
    </xf>
    <xf numFmtId="0" fontId="11" fillId="4" borderId="6" xfId="0" applyFont="1" applyFill="1" applyBorder="1"/>
    <xf numFmtId="0" fontId="12" fillId="4" borderId="0" xfId="1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3" borderId="0" xfId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0" xfId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0" xfId="0" applyFont="1" applyFill="1" applyBorder="1"/>
    <xf numFmtId="0" fontId="1" fillId="0" borderId="0" xfId="0" applyFont="1" applyBorder="1"/>
    <xf numFmtId="0" fontId="1" fillId="2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0" borderId="0" xfId="0" applyFont="1" applyBorder="1"/>
    <xf numFmtId="0" fontId="2" fillId="2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6" fillId="4" borderId="0" xfId="0" applyFont="1" applyFill="1" applyBorder="1"/>
    <xf numFmtId="0" fontId="13" fillId="4" borderId="0" xfId="1" applyFont="1" applyFill="1" applyBorder="1"/>
    <xf numFmtId="166" fontId="2" fillId="2" borderId="0" xfId="0" applyNumberFormat="1" applyFont="1" applyFill="1" applyBorder="1" applyAlignment="1">
      <alignment horizontal="center"/>
    </xf>
    <xf numFmtId="166" fontId="2" fillId="4" borderId="0" xfId="0" applyNumberFormat="1" applyFont="1" applyFill="1" applyBorder="1" applyAlignment="1">
      <alignment horizontal="center"/>
    </xf>
    <xf numFmtId="0" fontId="14" fillId="4" borderId="0" xfId="0" applyFont="1" applyFill="1" applyBorder="1"/>
    <xf numFmtId="0" fontId="1" fillId="4" borderId="0" xfId="0" applyFon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167641</xdr:colOff>
      <xdr:row>9</xdr:row>
      <xdr:rowOff>7620</xdr:rowOff>
    </xdr:from>
    <xdr:to>
      <xdr:col>9</xdr:col>
      <xdr:colOff>274320</xdr:colOff>
      <xdr:row>22</xdr:row>
      <xdr:rowOff>3686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B0697738-363C-8C91-CD7B-327E314FA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1" y="1607820"/>
          <a:ext cx="1478279" cy="2472566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167641</xdr:colOff>
      <xdr:row>39</xdr:row>
      <xdr:rowOff>30480</xdr:rowOff>
    </xdr:from>
    <xdr:to>
      <xdr:col>11</xdr:col>
      <xdr:colOff>265187</xdr:colOff>
      <xdr:row>47</xdr:row>
      <xdr:rowOff>143013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9617AD8D-6233-A7CC-F61E-43DCC62C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1" y="6659880"/>
          <a:ext cx="2154946" cy="1697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251462</xdr:colOff>
      <xdr:row>9</xdr:row>
      <xdr:rowOff>30480</xdr:rowOff>
    </xdr:from>
    <xdr:to>
      <xdr:col>9</xdr:col>
      <xdr:colOff>332744</xdr:colOff>
      <xdr:row>22</xdr:row>
      <xdr:rowOff>144780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86E8CAC-F4BA-4346-B9AA-D7707A2A9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2" y="1554480"/>
          <a:ext cx="1462407" cy="2446020"/>
        </a:xfrm>
        <a:prstGeom prst="rect">
          <a:avLst/>
        </a:prstGeom>
      </xdr:spPr>
    </xdr:pic>
    <xdr:clientData/>
  </xdr:twoCellAnchor>
  <xdr:twoCellAnchor editAs="oneCell">
    <xdr:from>
      <xdr:col>5</xdr:col>
      <xdr:colOff>205741</xdr:colOff>
      <xdr:row>35</xdr:row>
      <xdr:rowOff>91440</xdr:rowOff>
    </xdr:from>
    <xdr:to>
      <xdr:col>12</xdr:col>
      <xdr:colOff>60961</xdr:colOff>
      <xdr:row>46</xdr:row>
      <xdr:rowOff>31737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90A0ABC5-E390-453F-BE15-46B2FD21F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241" y="5928360"/>
          <a:ext cx="2255520" cy="1776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gor.krucovcin@dualnaakademia.s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oprodukt.sk/p/74742-mppt-regulator-nabijania-victron-energy-smartsolar-150v-35a-15346?utm_source=google&amp;utm_medium=cpc&amp;utm_campaign=PMAX%20-%20Core%20-%20Ostatn%C3%A9&amp;utm_id=17603234080&amp;gad_source=1&amp;gad_campaignid=17601274035&amp;gbraid=0AAAAADVNh5il-PZszVE4UHvOQoaqMeib8&amp;gclid=Cj0KCQiA8KTNBhD_ARIsAOvp6DKtFeKccthgoaEwnjhzPMpZcMEJnzP2Z6kR-fl75hVn2cvtj6z7uhoaAuLrEALw_wcB" TargetMode="External"/><Relationship Id="rId1" Type="http://schemas.openxmlformats.org/officeDocument/2006/relationships/hyperlink" Target="https://www.solar-eshop.sk/p/fv-panel-amerisolar-285wp/strieborny-ram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coprodukt.sk/p/74742-mppt-regulator-nabijania-victron-energy-smartsolar-150v-35a-15346?utm_source=google&amp;utm_medium=cpc&amp;utm_campaign=PMAX%20-%20Core%20-%20Ostatn%C3%A9&amp;utm_id=17603234080&amp;gad_source=1&amp;gad_campaignid=17601274035&amp;gbraid=0AAAAADVNh5il-PZszVE4UHvOQoaqMeib8&amp;gclid=Cj0KCQiA8KTNBhD_ARIsAOvp6DKtFeKccthgoaEwnjhzPMpZcMEJnzP2Z6kR-fl75hVn2cvtj6z7uhoaAuLrEALw_wcB" TargetMode="External"/><Relationship Id="rId1" Type="http://schemas.openxmlformats.org/officeDocument/2006/relationships/hyperlink" Target="https://www.solar-eshop.sk/p/fv-panel-amerisolar-285wp/strieborny-ram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onrad.sk/sk/clanky/naradie-a-dielna/vypocet-prierezu-kabl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9"/>
  <sheetViews>
    <sheetView tabSelected="1" workbookViewId="0"/>
  </sheetViews>
  <sheetFormatPr defaultRowHeight="14.4" x14ac:dyDescent="0.3"/>
  <cols>
    <col min="1" max="1" width="4.44140625" customWidth="1"/>
    <col min="2" max="2" width="86.109375" customWidth="1"/>
    <col min="3" max="3" width="1.44140625" customWidth="1"/>
    <col min="4" max="4" width="23.33203125" customWidth="1"/>
  </cols>
  <sheetData>
    <row r="1" spans="2:4" ht="15" thickBot="1" x14ac:dyDescent="0.35"/>
    <row r="2" spans="2:4" ht="15.6" x14ac:dyDescent="0.3">
      <c r="B2" s="3"/>
      <c r="C2" s="4"/>
      <c r="D2" s="5"/>
    </row>
    <row r="3" spans="2:4" ht="15.6" x14ac:dyDescent="0.3">
      <c r="B3" s="6" t="s">
        <v>0</v>
      </c>
      <c r="C3" s="7"/>
      <c r="D3" s="8" t="s">
        <v>69</v>
      </c>
    </row>
    <row r="4" spans="2:4" ht="15.6" x14ac:dyDescent="0.3">
      <c r="B4" s="9"/>
      <c r="C4" s="7"/>
      <c r="D4" s="8"/>
    </row>
    <row r="5" spans="2:4" ht="15.6" x14ac:dyDescent="0.3">
      <c r="B5" s="9"/>
      <c r="C5" s="7"/>
      <c r="D5" s="8"/>
    </row>
    <row r="6" spans="2:4" ht="15.6" x14ac:dyDescent="0.3">
      <c r="B6" s="9"/>
      <c r="C6" s="7"/>
      <c r="D6" s="8"/>
    </row>
    <row r="7" spans="2:4" ht="15.6" x14ac:dyDescent="0.3">
      <c r="B7" s="9" t="s">
        <v>1</v>
      </c>
      <c r="C7" s="7"/>
      <c r="D7" s="8"/>
    </row>
    <row r="8" spans="2:4" ht="15.6" x14ac:dyDescent="0.3">
      <c r="B8" s="9" t="s">
        <v>2</v>
      </c>
      <c r="C8" s="7"/>
      <c r="D8" s="8"/>
    </row>
    <row r="9" spans="2:4" ht="15.6" x14ac:dyDescent="0.3">
      <c r="B9" s="9" t="s">
        <v>3</v>
      </c>
      <c r="C9" s="7"/>
      <c r="D9" s="8"/>
    </row>
    <row r="10" spans="2:4" ht="15.6" x14ac:dyDescent="0.3">
      <c r="B10" s="9" t="s">
        <v>4</v>
      </c>
      <c r="C10" s="7"/>
      <c r="D10" s="8"/>
    </row>
    <row r="11" spans="2:4" ht="15.6" x14ac:dyDescent="0.3">
      <c r="B11" s="9"/>
      <c r="C11" s="7"/>
      <c r="D11" s="8"/>
    </row>
    <row r="12" spans="2:4" ht="15.6" x14ac:dyDescent="0.3">
      <c r="B12" s="9" t="s">
        <v>5</v>
      </c>
      <c r="C12" s="7"/>
      <c r="D12" s="8"/>
    </row>
    <row r="13" spans="2:4" ht="15.6" x14ac:dyDescent="0.3">
      <c r="B13" s="15" t="s">
        <v>86</v>
      </c>
      <c r="C13" s="7"/>
      <c r="D13" s="8"/>
    </row>
    <row r="14" spans="2:4" ht="15.6" x14ac:dyDescent="0.3">
      <c r="B14" s="15" t="s">
        <v>87</v>
      </c>
      <c r="C14" s="7"/>
      <c r="D14" s="8"/>
    </row>
    <row r="15" spans="2:4" ht="15.6" x14ac:dyDescent="0.3">
      <c r="B15" s="15" t="s">
        <v>106</v>
      </c>
      <c r="C15" s="7"/>
      <c r="D15" s="8"/>
    </row>
    <row r="16" spans="2:4" ht="15.6" x14ac:dyDescent="0.3">
      <c r="B16" s="15"/>
      <c r="C16" s="7"/>
      <c r="D16" s="8"/>
    </row>
    <row r="17" spans="2:4" ht="15.6" x14ac:dyDescent="0.3">
      <c r="B17" s="15"/>
      <c r="C17" s="7"/>
      <c r="D17" s="8"/>
    </row>
    <row r="18" spans="2:4" ht="15.6" x14ac:dyDescent="0.3">
      <c r="B18" s="9"/>
      <c r="C18" s="7"/>
      <c r="D18" s="8"/>
    </row>
    <row r="19" spans="2:4" ht="15.6" x14ac:dyDescent="0.3">
      <c r="B19" s="9" t="s">
        <v>6</v>
      </c>
      <c r="C19" s="7"/>
      <c r="D19" s="8"/>
    </row>
    <row r="20" spans="2:4" ht="15.6" x14ac:dyDescent="0.3">
      <c r="B20" s="9"/>
      <c r="C20" s="7"/>
      <c r="D20" s="8"/>
    </row>
    <row r="21" spans="2:4" ht="15.6" x14ac:dyDescent="0.3">
      <c r="B21" s="9" t="s">
        <v>7</v>
      </c>
      <c r="C21" s="7"/>
      <c r="D21" s="8"/>
    </row>
    <row r="22" spans="2:4" ht="15.6" x14ac:dyDescent="0.3">
      <c r="B22" s="14" t="s">
        <v>8</v>
      </c>
      <c r="C22" s="7"/>
      <c r="D22" s="8"/>
    </row>
    <row r="23" spans="2:4" ht="15.6" x14ac:dyDescent="0.3">
      <c r="B23" s="9"/>
      <c r="C23" s="7"/>
      <c r="D23" s="8"/>
    </row>
    <row r="24" spans="2:4" ht="15.6" x14ac:dyDescent="0.3">
      <c r="B24" s="10" t="s">
        <v>9</v>
      </c>
      <c r="C24" s="7"/>
      <c r="D24" s="8"/>
    </row>
    <row r="25" spans="2:4" ht="15.6" x14ac:dyDescent="0.3">
      <c r="B25" s="6" t="s">
        <v>10</v>
      </c>
      <c r="C25" s="7"/>
      <c r="D25" s="8"/>
    </row>
    <row r="26" spans="2:4" ht="15.6" x14ac:dyDescent="0.3">
      <c r="B26" s="9"/>
      <c r="C26" s="7"/>
      <c r="D26" s="8"/>
    </row>
    <row r="27" spans="2:4" ht="15.6" x14ac:dyDescent="0.3">
      <c r="B27" s="9" t="s">
        <v>11</v>
      </c>
      <c r="C27" s="7"/>
      <c r="D27" s="8"/>
    </row>
    <row r="28" spans="2:4" ht="15.6" x14ac:dyDescent="0.3">
      <c r="B28" s="9" t="s">
        <v>12</v>
      </c>
      <c r="C28" s="7"/>
      <c r="D28" s="8"/>
    </row>
    <row r="29" spans="2:4" ht="16.2" thickBot="1" x14ac:dyDescent="0.35">
      <c r="B29" s="11"/>
      <c r="C29" s="12"/>
      <c r="D29" s="13"/>
    </row>
  </sheetData>
  <hyperlinks>
    <hyperlink ref="B2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E82FB-91E5-46BC-B698-46D15AB3EC84}">
  <dimension ref="A1:Q51"/>
  <sheetViews>
    <sheetView workbookViewId="0">
      <selection sqref="A1:Q1"/>
    </sheetView>
  </sheetViews>
  <sheetFormatPr defaultColWidth="5" defaultRowHeight="15" x14ac:dyDescent="0.25"/>
  <cols>
    <col min="1" max="12" width="5" style="1"/>
    <col min="13" max="13" width="5.109375" style="1" customWidth="1"/>
    <col min="14" max="16384" width="5" style="1"/>
  </cols>
  <sheetData>
    <row r="1" spans="1:17" ht="16.2" customHeight="1" thickBot="1" x14ac:dyDescent="0.3">
      <c r="A1" s="34" t="s">
        <v>85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17" x14ac:dyDescent="0.25">
      <c r="B3" s="21"/>
      <c r="C3" s="1" t="s">
        <v>13</v>
      </c>
      <c r="E3" s="37" t="s">
        <v>14</v>
      </c>
      <c r="F3" s="37"/>
      <c r="G3" s="37"/>
      <c r="H3" s="37"/>
      <c r="I3" s="37"/>
      <c r="J3" s="37"/>
      <c r="K3" s="37"/>
      <c r="L3" s="37"/>
      <c r="M3" s="22"/>
      <c r="N3" s="22"/>
      <c r="O3" s="22"/>
      <c r="P3" s="23"/>
    </row>
    <row r="4" spans="1:17" ht="5.4" customHeight="1" x14ac:dyDescent="0.25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</row>
    <row r="5" spans="1:17" x14ac:dyDescent="0.25">
      <c r="B5" s="21"/>
      <c r="C5" s="22" t="s">
        <v>15</v>
      </c>
      <c r="D5" s="22"/>
      <c r="E5" s="22"/>
      <c r="F5" s="22"/>
      <c r="G5" s="22"/>
      <c r="H5" s="22"/>
      <c r="I5" s="22"/>
      <c r="J5" s="22"/>
      <c r="M5" s="22"/>
      <c r="N5" s="22"/>
      <c r="O5" s="22"/>
      <c r="P5" s="23"/>
    </row>
    <row r="6" spans="1:17" ht="18.600000000000001" x14ac:dyDescent="0.4">
      <c r="B6" s="21"/>
      <c r="C6" s="22" t="s">
        <v>16</v>
      </c>
      <c r="D6" s="22"/>
      <c r="E6" s="22"/>
      <c r="F6" s="22"/>
      <c r="G6" s="22"/>
      <c r="H6" s="22"/>
      <c r="I6" s="22"/>
      <c r="J6" s="22"/>
      <c r="K6" s="35">
        <v>38.700000000000003</v>
      </c>
      <c r="L6" s="35"/>
      <c r="M6" s="24" t="s">
        <v>17</v>
      </c>
      <c r="N6" s="22" t="s">
        <v>18</v>
      </c>
      <c r="O6" s="22"/>
      <c r="P6" s="23"/>
    </row>
    <row r="7" spans="1:17" ht="2.4" customHeight="1" x14ac:dyDescent="0.25"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/>
    </row>
    <row r="8" spans="1:17" ht="15.6" x14ac:dyDescent="0.3">
      <c r="B8" s="21"/>
      <c r="C8" s="39" t="s">
        <v>19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25"/>
    </row>
    <row r="9" spans="1:17" ht="1.95" customHeight="1" x14ac:dyDescent="0.25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</row>
    <row r="10" spans="1:17" x14ac:dyDescent="0.25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</row>
    <row r="11" spans="1:17" x14ac:dyDescent="0.25"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</row>
    <row r="12" spans="1:17" x14ac:dyDescent="0.25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</row>
    <row r="13" spans="1:17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1:17" x14ac:dyDescent="0.25"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</row>
    <row r="15" spans="1:17" x14ac:dyDescent="0.2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</row>
    <row r="16" spans="1:17" x14ac:dyDescent="0.25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</row>
    <row r="17" spans="2:16" x14ac:dyDescent="0.25"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</row>
    <row r="18" spans="2:16" x14ac:dyDescent="0.25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</row>
    <row r="19" spans="2:16" x14ac:dyDescent="0.25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2:16" x14ac:dyDescent="0.25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/>
    </row>
    <row r="21" spans="2:16" x14ac:dyDescent="0.25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</row>
    <row r="22" spans="2:16" x14ac:dyDescent="0.25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/>
    </row>
    <row r="23" spans="2:16" ht="6" customHeight="1" x14ac:dyDescent="0.25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/>
    </row>
    <row r="24" spans="2:16" x14ac:dyDescent="0.25">
      <c r="B24" s="21"/>
      <c r="C24" s="22" t="s">
        <v>20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</row>
    <row r="25" spans="2:16" ht="18.600000000000001" x14ac:dyDescent="0.4">
      <c r="B25" s="21"/>
      <c r="C25" s="22" t="s">
        <v>70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/>
    </row>
    <row r="26" spans="2:16" ht="16.8" x14ac:dyDescent="0.25">
      <c r="B26" s="21"/>
      <c r="C26" s="22" t="s">
        <v>21</v>
      </c>
      <c r="D26" s="22"/>
      <c r="E26" s="22"/>
      <c r="F26" s="22"/>
      <c r="G26" s="22"/>
      <c r="J26" s="22">
        <v>-25</v>
      </c>
      <c r="K26" s="22" t="s">
        <v>22</v>
      </c>
      <c r="M26" s="22" t="s">
        <v>23</v>
      </c>
      <c r="N26" s="22"/>
      <c r="O26" s="22"/>
      <c r="P26" s="23"/>
    </row>
    <row r="27" spans="2:16" x14ac:dyDescent="0.25">
      <c r="B27" s="21"/>
      <c r="C27" s="22"/>
      <c r="D27" s="22"/>
      <c r="E27" s="22"/>
      <c r="F27" s="22"/>
      <c r="G27" s="22"/>
      <c r="H27" s="22"/>
      <c r="I27" s="22"/>
      <c r="J27" s="22"/>
      <c r="K27" s="35">
        <v>1.25</v>
      </c>
      <c r="L27" s="35"/>
      <c r="M27" s="22"/>
      <c r="N27" s="22"/>
      <c r="O27" s="22"/>
      <c r="P27" s="23"/>
    </row>
    <row r="28" spans="2:16" x14ac:dyDescent="0.25"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/>
    </row>
    <row r="29" spans="2:16" x14ac:dyDescent="0.25">
      <c r="B29" s="21"/>
      <c r="C29" s="1" t="s">
        <v>24</v>
      </c>
      <c r="M29" s="36">
        <f>K6*K27</f>
        <v>48.375</v>
      </c>
      <c r="N29" s="36"/>
      <c r="O29" s="26" t="s">
        <v>17</v>
      </c>
      <c r="P29" s="23" t="s">
        <v>18</v>
      </c>
    </row>
    <row r="30" spans="2:16" ht="5.4" customHeight="1" x14ac:dyDescent="0.25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</row>
    <row r="31" spans="2:16" x14ac:dyDescent="0.25">
      <c r="B31" s="21"/>
      <c r="C31" s="22" t="s">
        <v>84</v>
      </c>
      <c r="D31" s="22"/>
      <c r="E31" s="22"/>
      <c r="F31" s="22"/>
      <c r="K31" s="2">
        <v>5</v>
      </c>
      <c r="L31" s="1" t="s">
        <v>25</v>
      </c>
      <c r="M31" s="22"/>
      <c r="N31" s="22"/>
      <c r="O31" s="22"/>
      <c r="P31" s="23"/>
    </row>
    <row r="32" spans="2:16" ht="6.6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/>
    </row>
    <row r="33" spans="2:16" x14ac:dyDescent="0.25">
      <c r="B33" s="21"/>
      <c r="C33" s="22" t="s">
        <v>26</v>
      </c>
      <c r="D33" s="22"/>
      <c r="E33" s="22"/>
      <c r="F33" s="22"/>
      <c r="G33" s="22"/>
      <c r="H33" s="22"/>
      <c r="I33" s="22"/>
      <c r="J33" s="22"/>
      <c r="K33" s="36">
        <f>K31*M29</f>
        <v>241.875</v>
      </c>
      <c r="L33" s="36"/>
      <c r="M33" s="36"/>
      <c r="N33" s="26" t="s">
        <v>17</v>
      </c>
      <c r="O33" s="22" t="s">
        <v>18</v>
      </c>
      <c r="P33" s="23"/>
    </row>
    <row r="34" spans="2:16" x14ac:dyDescent="0.25">
      <c r="B34" s="21"/>
      <c r="C34" s="22" t="s">
        <v>27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/>
    </row>
    <row r="35" spans="2:16" x14ac:dyDescent="0.25">
      <c r="B35" s="21"/>
      <c r="C35" s="22" t="s">
        <v>28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/>
    </row>
    <row r="36" spans="2:16" ht="7.95" customHeight="1" x14ac:dyDescent="0.25"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/>
    </row>
    <row r="37" spans="2:16" x14ac:dyDescent="0.25">
      <c r="B37" s="21"/>
      <c r="C37" s="22" t="s">
        <v>29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/>
    </row>
    <row r="38" spans="2:16" x14ac:dyDescent="0.25">
      <c r="B38" s="21"/>
      <c r="C38" s="35" t="s">
        <v>30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23"/>
    </row>
    <row r="39" spans="2:16" ht="15.6" x14ac:dyDescent="0.3">
      <c r="B39" s="21"/>
      <c r="C39" s="39" t="s">
        <v>31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23"/>
    </row>
    <row r="40" spans="2:16" ht="15.6" x14ac:dyDescent="0.3">
      <c r="B40" s="21"/>
      <c r="C40" s="16"/>
      <c r="D40" s="27"/>
      <c r="E40" s="27"/>
      <c r="F40" s="27"/>
      <c r="G40" s="27"/>
      <c r="H40" s="27"/>
      <c r="I40" s="27"/>
      <c r="J40" s="27"/>
      <c r="K40" s="27"/>
      <c r="L40" s="27"/>
      <c r="M40" s="22"/>
      <c r="N40" s="22"/>
      <c r="O40" s="22"/>
      <c r="P40" s="23"/>
    </row>
    <row r="41" spans="2:16" ht="15.6" x14ac:dyDescent="0.3">
      <c r="B41" s="21"/>
      <c r="C41" s="16"/>
      <c r="D41" s="27"/>
      <c r="E41" s="27"/>
      <c r="F41" s="27"/>
      <c r="G41" s="27"/>
      <c r="H41" s="27"/>
      <c r="I41" s="27"/>
      <c r="J41" s="27"/>
      <c r="K41" s="27"/>
      <c r="L41" s="27"/>
      <c r="M41" s="22"/>
      <c r="N41" s="22"/>
      <c r="O41" s="22"/>
      <c r="P41" s="23"/>
    </row>
    <row r="42" spans="2:16" ht="15.6" x14ac:dyDescent="0.3">
      <c r="B42" s="21"/>
      <c r="C42" s="16"/>
      <c r="D42" s="27"/>
      <c r="E42" s="27"/>
      <c r="F42" s="27"/>
      <c r="G42" s="27"/>
      <c r="H42" s="27"/>
      <c r="I42" s="27"/>
      <c r="J42" s="27"/>
      <c r="K42" s="27"/>
      <c r="L42" s="27"/>
      <c r="M42" s="22"/>
      <c r="N42" s="22"/>
      <c r="O42" s="22"/>
      <c r="P42" s="23"/>
    </row>
    <row r="43" spans="2:16" ht="15.6" x14ac:dyDescent="0.3">
      <c r="B43" s="21"/>
      <c r="C43" s="16"/>
      <c r="D43" s="27"/>
      <c r="E43" s="27"/>
      <c r="F43" s="27"/>
      <c r="G43" s="27"/>
      <c r="H43" s="27"/>
      <c r="I43" s="27"/>
      <c r="J43" s="27"/>
      <c r="K43" s="27"/>
      <c r="L43" s="27"/>
      <c r="M43" s="22"/>
      <c r="N43" s="22"/>
      <c r="O43" s="22"/>
      <c r="P43" s="23"/>
    </row>
    <row r="44" spans="2:16" ht="15.6" x14ac:dyDescent="0.3">
      <c r="B44" s="21"/>
      <c r="C44" s="16"/>
      <c r="D44" s="27"/>
      <c r="E44" s="27"/>
      <c r="F44" s="27"/>
      <c r="G44" s="27"/>
      <c r="H44" s="27"/>
      <c r="I44" s="27"/>
      <c r="J44" s="27"/>
      <c r="K44" s="27"/>
      <c r="L44" s="27"/>
      <c r="M44" s="22"/>
      <c r="N44" s="22"/>
      <c r="O44" s="22"/>
      <c r="P44" s="23"/>
    </row>
    <row r="45" spans="2:16" ht="15.6" x14ac:dyDescent="0.3">
      <c r="B45" s="21"/>
      <c r="C45" s="16"/>
      <c r="D45" s="27"/>
      <c r="E45" s="27"/>
      <c r="F45" s="27"/>
      <c r="G45" s="27"/>
      <c r="H45" s="27"/>
      <c r="I45" s="27"/>
      <c r="J45" s="27"/>
      <c r="K45" s="27"/>
      <c r="L45" s="27"/>
      <c r="M45" s="22"/>
      <c r="N45" s="22"/>
      <c r="O45" s="22"/>
      <c r="P45" s="23"/>
    </row>
    <row r="46" spans="2:16" ht="15.6" x14ac:dyDescent="0.3">
      <c r="B46" s="21"/>
      <c r="C46" s="16"/>
      <c r="D46" s="27"/>
      <c r="E46" s="27"/>
      <c r="F46" s="27"/>
      <c r="G46" s="27"/>
      <c r="H46" s="27"/>
      <c r="I46" s="27"/>
      <c r="J46" s="27"/>
      <c r="K46" s="27"/>
      <c r="L46" s="27"/>
      <c r="M46" s="22"/>
      <c r="N46" s="22"/>
      <c r="O46" s="22"/>
      <c r="P46" s="23"/>
    </row>
    <row r="47" spans="2:16" ht="15.6" x14ac:dyDescent="0.3">
      <c r="B47" s="21"/>
      <c r="C47" s="16"/>
      <c r="D47" s="27"/>
      <c r="E47" s="27"/>
      <c r="F47" s="27"/>
      <c r="G47" s="27"/>
      <c r="H47" s="27"/>
      <c r="I47" s="27"/>
      <c r="J47" s="27"/>
      <c r="K47" s="27"/>
      <c r="L47" s="27"/>
      <c r="M47" s="22"/>
      <c r="N47" s="22"/>
      <c r="O47" s="22"/>
      <c r="P47" s="23"/>
    </row>
    <row r="48" spans="2:16" x14ac:dyDescent="0.25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3"/>
    </row>
    <row r="49" spans="2:16" x14ac:dyDescent="0.25">
      <c r="B49" s="21"/>
      <c r="C49" s="22" t="s">
        <v>32</v>
      </c>
      <c r="D49" s="22"/>
      <c r="E49" s="22"/>
      <c r="F49" s="22"/>
      <c r="G49" s="38" t="str">
        <f>IF(G50&lt;J50,"Regulár nie je vhodný.","Regulár je vhodný.")</f>
        <v>Regulár nie je vhodný.</v>
      </c>
      <c r="H49" s="38"/>
      <c r="I49" s="38"/>
      <c r="J49" s="38"/>
      <c r="K49" s="38"/>
      <c r="L49" s="38"/>
      <c r="M49" s="22"/>
      <c r="N49" s="22"/>
      <c r="O49" s="22"/>
      <c r="P49" s="23"/>
    </row>
    <row r="50" spans="2:16" x14ac:dyDescent="0.25">
      <c r="B50" s="21"/>
      <c r="C50" s="22" t="s">
        <v>33</v>
      </c>
      <c r="D50" s="22"/>
      <c r="E50" s="22"/>
      <c r="F50" s="22"/>
      <c r="G50" s="38">
        <v>150</v>
      </c>
      <c r="H50" s="38"/>
      <c r="I50" s="33" t="str">
        <f>IF(G50&lt;J50,"&lt;","&gt;")</f>
        <v>&lt;</v>
      </c>
      <c r="J50" s="36">
        <f>K33</f>
        <v>241.875</v>
      </c>
      <c r="K50" s="36"/>
      <c r="L50" s="36"/>
      <c r="M50" s="22"/>
      <c r="N50" s="22"/>
      <c r="O50" s="22"/>
      <c r="P50" s="23"/>
    </row>
    <row r="51" spans="2:16" ht="15.6" thickBot="1" x14ac:dyDescent="0.3">
      <c r="B51" s="31" t="s">
        <v>71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</row>
  </sheetData>
  <mergeCells count="12">
    <mergeCell ref="K33:M33"/>
    <mergeCell ref="J50:L50"/>
    <mergeCell ref="G50:H50"/>
    <mergeCell ref="G49:L49"/>
    <mergeCell ref="C8:O8"/>
    <mergeCell ref="C38:O38"/>
    <mergeCell ref="C39:O39"/>
    <mergeCell ref="E3:L3"/>
    <mergeCell ref="K6:L6"/>
    <mergeCell ref="K27:L27"/>
    <mergeCell ref="M29:N29"/>
    <mergeCell ref="A1:Q1"/>
  </mergeCells>
  <hyperlinks>
    <hyperlink ref="C8" r:id="rId1" xr:uid="{13784F06-EBCC-4082-9601-7A4B28F01DCF}"/>
    <hyperlink ref="C39" r:id="rId2" display="https://ecoprodukt.sk/p/74742-mppt-regulator-nabijania-victron-energy-smartsolar-150v-35a-15346?utm_source=google&amp;utm_medium=cpc&amp;utm_campaign=PMAX%20-%20Core%20-%20Ostatn%C3%A9&amp;utm_id=17603234080&amp;gad_source=1&amp;gad_campaignid=17601274035&amp;gbraid=0AAAAADVNh5il-PZszVE4UHvOQoaqMeib8&amp;gclid=Cj0KCQiA8KTNBhD_ARIsAOvp6DKtFeKccthgoaEwnjhzPMpZcMEJnzP2Z6kR-fl75hVn2cvtj6z7uhoaAuLrEALw_wcB" xr:uid="{919F76E4-9784-4208-AD11-8BCEF166983E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C7F3-9F1A-479C-B72E-5003922AB29E}">
  <dimension ref="B1:P55"/>
  <sheetViews>
    <sheetView workbookViewId="0"/>
  </sheetViews>
  <sheetFormatPr defaultColWidth="5" defaultRowHeight="15" x14ac:dyDescent="0.25"/>
  <cols>
    <col min="1" max="12" width="5" style="1"/>
    <col min="13" max="13" width="5.109375" style="1" customWidth="1"/>
    <col min="14" max="16384" width="5" style="1"/>
  </cols>
  <sheetData>
    <row r="1" spans="2:16" ht="15.6" thickBot="1" x14ac:dyDescent="0.3">
      <c r="B1" s="34" t="s">
        <v>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2:16" x14ac:dyDescent="0.2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2:16" x14ac:dyDescent="0.25">
      <c r="B3" s="21"/>
      <c r="C3" s="1" t="s">
        <v>13</v>
      </c>
      <c r="E3" s="37" t="s">
        <v>14</v>
      </c>
      <c r="F3" s="37"/>
      <c r="G3" s="37"/>
      <c r="H3" s="37"/>
      <c r="I3" s="37"/>
      <c r="J3" s="37"/>
      <c r="K3" s="37"/>
      <c r="L3" s="37"/>
      <c r="M3" s="22"/>
      <c r="N3" s="22"/>
      <c r="O3" s="22"/>
      <c r="P3" s="23"/>
    </row>
    <row r="4" spans="2:16" ht="3.6" customHeight="1" x14ac:dyDescent="0.25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</row>
    <row r="5" spans="2:16" x14ac:dyDescent="0.25">
      <c r="B5" s="21"/>
      <c r="C5" s="22" t="s">
        <v>15</v>
      </c>
      <c r="D5" s="22"/>
      <c r="E5" s="22"/>
      <c r="F5" s="22"/>
      <c r="G5" s="22"/>
      <c r="H5" s="22"/>
      <c r="I5" s="22"/>
      <c r="J5" s="22"/>
      <c r="M5" s="22"/>
      <c r="N5" s="22"/>
      <c r="O5" s="22"/>
      <c r="P5" s="23"/>
    </row>
    <row r="6" spans="2:16" ht="18.600000000000001" x14ac:dyDescent="0.4">
      <c r="B6" s="21"/>
      <c r="C6" s="22" t="s">
        <v>34</v>
      </c>
      <c r="D6" s="22"/>
      <c r="E6" s="22"/>
      <c r="F6" s="22"/>
      <c r="G6" s="22"/>
      <c r="H6" s="22"/>
      <c r="I6" s="22"/>
      <c r="J6" s="22"/>
      <c r="K6" s="35">
        <v>9.14</v>
      </c>
      <c r="L6" s="35"/>
      <c r="M6" s="24" t="s">
        <v>35</v>
      </c>
      <c r="N6" s="22" t="s">
        <v>36</v>
      </c>
      <c r="O6" s="22"/>
      <c r="P6" s="23"/>
    </row>
    <row r="7" spans="2:16" ht="18.600000000000001" x14ac:dyDescent="0.4">
      <c r="B7" s="21"/>
      <c r="C7" s="22" t="s">
        <v>37</v>
      </c>
      <c r="D7" s="22"/>
      <c r="E7" s="22"/>
      <c r="F7" s="22"/>
      <c r="G7" s="22"/>
      <c r="H7" s="22"/>
      <c r="I7" s="22"/>
      <c r="J7" s="22"/>
      <c r="K7" s="35">
        <v>9.5500000000000007</v>
      </c>
      <c r="L7" s="35"/>
      <c r="M7" s="24" t="s">
        <v>35</v>
      </c>
      <c r="N7" s="22" t="s">
        <v>18</v>
      </c>
      <c r="O7" s="22"/>
      <c r="P7" s="23"/>
    </row>
    <row r="8" spans="2:16" ht="3" customHeight="1" x14ac:dyDescent="0.25"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2:16" ht="15.6" x14ac:dyDescent="0.3">
      <c r="B9" s="21"/>
      <c r="C9" s="39" t="s">
        <v>19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25"/>
    </row>
    <row r="10" spans="2:16" ht="3.6" customHeight="1" x14ac:dyDescent="0.25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</row>
    <row r="11" spans="2:16" x14ac:dyDescent="0.25"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</row>
    <row r="12" spans="2:16" x14ac:dyDescent="0.25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</row>
    <row r="13" spans="2:16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</row>
    <row r="15" spans="2:16" x14ac:dyDescent="0.2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</row>
    <row r="16" spans="2:16" x14ac:dyDescent="0.25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</row>
    <row r="17" spans="2:16" x14ac:dyDescent="0.25"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/>
    </row>
    <row r="18" spans="2:16" x14ac:dyDescent="0.25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</row>
    <row r="19" spans="2:16" x14ac:dyDescent="0.25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2:16" x14ac:dyDescent="0.25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/>
    </row>
    <row r="21" spans="2:16" x14ac:dyDescent="0.25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</row>
    <row r="22" spans="2:16" x14ac:dyDescent="0.25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/>
    </row>
    <row r="23" spans="2:16" x14ac:dyDescent="0.25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/>
    </row>
    <row r="24" spans="2:16" ht="4.2" customHeight="1" x14ac:dyDescent="0.25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</row>
    <row r="25" spans="2:16" x14ac:dyDescent="0.25">
      <c r="B25" s="21"/>
      <c r="C25" s="22" t="s">
        <v>38</v>
      </c>
      <c r="D25" s="22"/>
      <c r="E25" s="22"/>
      <c r="F25" s="22"/>
      <c r="G25" s="22"/>
      <c r="H25" s="22"/>
      <c r="I25" s="22"/>
      <c r="J25" s="17">
        <v>5</v>
      </c>
      <c r="K25" s="22" t="s">
        <v>39</v>
      </c>
      <c r="L25" s="22"/>
      <c r="M25" s="22"/>
      <c r="N25" s="22"/>
      <c r="O25" s="22"/>
      <c r="P25" s="23"/>
    </row>
    <row r="26" spans="2:16" ht="15.6" customHeight="1" x14ac:dyDescent="0.25">
      <c r="B26" s="21"/>
      <c r="C26" s="22" t="s">
        <v>40</v>
      </c>
      <c r="D26" s="22"/>
      <c r="E26" s="22"/>
      <c r="F26" s="22"/>
      <c r="G26" s="22"/>
      <c r="H26" s="22"/>
      <c r="I26" s="40">
        <f>K6*J25</f>
        <v>45.7</v>
      </c>
      <c r="J26" s="40"/>
      <c r="K26" s="26" t="s">
        <v>35</v>
      </c>
      <c r="L26" s="22" t="s">
        <v>18</v>
      </c>
      <c r="M26" s="22"/>
      <c r="N26" s="22"/>
      <c r="O26" s="22"/>
      <c r="P26" s="23"/>
    </row>
    <row r="27" spans="2:16" x14ac:dyDescent="0.25">
      <c r="B27" s="21"/>
      <c r="C27" s="22" t="s">
        <v>41</v>
      </c>
      <c r="D27" s="22"/>
      <c r="E27" s="22"/>
      <c r="F27" s="22"/>
      <c r="G27" s="22"/>
      <c r="H27" s="22"/>
      <c r="I27" s="40">
        <f>K7*J25</f>
        <v>47.75</v>
      </c>
      <c r="J27" s="40"/>
      <c r="K27" s="26" t="s">
        <v>35</v>
      </c>
      <c r="L27" s="22" t="s">
        <v>18</v>
      </c>
      <c r="M27" s="22"/>
      <c r="N27" s="22"/>
      <c r="O27" s="22"/>
      <c r="P27" s="23"/>
    </row>
    <row r="28" spans="2:16" ht="5.4" customHeight="1" x14ac:dyDescent="0.25"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/>
    </row>
    <row r="29" spans="2:16" x14ac:dyDescent="0.25">
      <c r="B29" s="21"/>
      <c r="C29" s="22" t="s">
        <v>76</v>
      </c>
      <c r="D29" s="22"/>
      <c r="E29" s="22"/>
      <c r="F29" s="22"/>
      <c r="G29" s="22"/>
      <c r="H29" s="22"/>
      <c r="I29" s="22"/>
      <c r="J29" s="22"/>
      <c r="K29" s="40">
        <f>I27</f>
        <v>47.75</v>
      </c>
      <c r="L29" s="36"/>
      <c r="M29" s="36"/>
      <c r="N29" s="26" t="s">
        <v>35</v>
      </c>
      <c r="O29" s="22" t="s">
        <v>18</v>
      </c>
      <c r="P29" s="23"/>
    </row>
    <row r="30" spans="2:16" x14ac:dyDescent="0.25">
      <c r="B30" s="21"/>
      <c r="C30" s="22" t="s">
        <v>42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</row>
    <row r="31" spans="2:16" ht="6.6" customHeight="1" x14ac:dyDescent="0.25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</row>
    <row r="32" spans="2:16" x14ac:dyDescent="0.25">
      <c r="B32" s="21"/>
      <c r="C32" s="22" t="s">
        <v>43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/>
    </row>
    <row r="33" spans="2:16" x14ac:dyDescent="0.25">
      <c r="B33" s="21"/>
      <c r="C33" s="35" t="s">
        <v>30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23"/>
    </row>
    <row r="34" spans="2:16" ht="3.6" customHeight="1" x14ac:dyDescent="0.25">
      <c r="B34" s="2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3"/>
    </row>
    <row r="35" spans="2:16" ht="15.6" x14ac:dyDescent="0.3">
      <c r="B35" s="21"/>
      <c r="C35" s="39" t="s">
        <v>31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23"/>
    </row>
    <row r="36" spans="2:16" ht="15.6" x14ac:dyDescent="0.3">
      <c r="B36" s="21"/>
      <c r="C36" s="16"/>
      <c r="D36" s="27"/>
      <c r="E36" s="27"/>
      <c r="F36" s="27"/>
      <c r="G36" s="27"/>
      <c r="H36" s="27"/>
      <c r="I36" s="27"/>
      <c r="J36" s="27"/>
      <c r="K36" s="27"/>
      <c r="L36" s="27"/>
      <c r="M36" s="22"/>
      <c r="N36" s="22"/>
      <c r="O36" s="22"/>
      <c r="P36" s="23"/>
    </row>
    <row r="37" spans="2:16" ht="15.6" x14ac:dyDescent="0.3">
      <c r="B37" s="21"/>
      <c r="C37" s="16"/>
      <c r="D37" s="27"/>
      <c r="E37" s="27"/>
      <c r="F37" s="27"/>
      <c r="G37" s="27"/>
      <c r="H37" s="27"/>
      <c r="I37" s="27"/>
      <c r="J37" s="27"/>
      <c r="K37" s="27"/>
      <c r="L37" s="27"/>
      <c r="M37" s="22"/>
      <c r="N37" s="22"/>
      <c r="O37" s="22"/>
      <c r="P37" s="23"/>
    </row>
    <row r="38" spans="2:16" ht="15.6" x14ac:dyDescent="0.3">
      <c r="B38" s="21"/>
      <c r="C38" s="16"/>
      <c r="D38" s="27"/>
      <c r="E38" s="27"/>
      <c r="F38" s="27"/>
      <c r="G38" s="27"/>
      <c r="H38" s="27"/>
      <c r="I38" s="27"/>
      <c r="J38" s="27"/>
      <c r="K38" s="27"/>
      <c r="L38" s="27"/>
      <c r="M38" s="22"/>
      <c r="N38" s="22"/>
      <c r="O38" s="22"/>
      <c r="P38" s="23"/>
    </row>
    <row r="39" spans="2:16" ht="15.6" x14ac:dyDescent="0.3">
      <c r="B39" s="21"/>
      <c r="C39" s="16"/>
      <c r="D39" s="27"/>
      <c r="E39" s="27"/>
      <c r="F39" s="27"/>
      <c r="G39" s="27"/>
      <c r="H39" s="27"/>
      <c r="I39" s="27"/>
      <c r="J39" s="27"/>
      <c r="K39" s="27"/>
      <c r="L39" s="27"/>
      <c r="M39" s="22"/>
      <c r="N39" s="22"/>
      <c r="O39" s="22"/>
      <c r="P39" s="23"/>
    </row>
    <row r="40" spans="2:16" ht="15.6" x14ac:dyDescent="0.3">
      <c r="B40" s="21"/>
      <c r="C40" s="16"/>
      <c r="D40" s="27"/>
      <c r="E40" s="27"/>
      <c r="F40" s="27"/>
      <c r="G40" s="27"/>
      <c r="H40" s="27"/>
      <c r="I40" s="27"/>
      <c r="J40" s="27"/>
      <c r="K40" s="27"/>
      <c r="L40" s="27"/>
      <c r="M40" s="22"/>
      <c r="N40" s="22"/>
      <c r="O40" s="22"/>
      <c r="P40" s="23"/>
    </row>
    <row r="41" spans="2:16" ht="15.6" x14ac:dyDescent="0.3">
      <c r="B41" s="21"/>
      <c r="C41" s="16"/>
      <c r="D41" s="27"/>
      <c r="E41" s="27"/>
      <c r="F41" s="27"/>
      <c r="G41" s="27"/>
      <c r="H41" s="27"/>
      <c r="I41" s="27"/>
      <c r="J41" s="27"/>
      <c r="K41" s="27"/>
      <c r="L41" s="27"/>
      <c r="M41" s="22"/>
      <c r="N41" s="22"/>
      <c r="O41" s="22"/>
      <c r="P41" s="23"/>
    </row>
    <row r="42" spans="2:16" ht="15.6" x14ac:dyDescent="0.3">
      <c r="B42" s="21"/>
      <c r="C42" s="16"/>
      <c r="D42" s="27"/>
      <c r="E42" s="27"/>
      <c r="F42" s="27"/>
      <c r="G42" s="27"/>
      <c r="H42" s="27"/>
      <c r="I42" s="27"/>
      <c r="J42" s="27"/>
      <c r="K42" s="27"/>
      <c r="L42" s="27"/>
      <c r="M42" s="22"/>
      <c r="N42" s="22"/>
      <c r="O42" s="22"/>
      <c r="P42" s="23"/>
    </row>
    <row r="43" spans="2:16" ht="15.6" x14ac:dyDescent="0.3">
      <c r="B43" s="21"/>
      <c r="C43" s="16"/>
      <c r="D43" s="27"/>
      <c r="E43" s="27"/>
      <c r="F43" s="27"/>
      <c r="G43" s="27"/>
      <c r="H43" s="27"/>
      <c r="I43" s="27"/>
      <c r="J43" s="27"/>
      <c r="K43" s="27"/>
      <c r="L43" s="27"/>
      <c r="M43" s="22"/>
      <c r="N43" s="22"/>
      <c r="O43" s="22"/>
      <c r="P43" s="23"/>
    </row>
    <row r="44" spans="2:16" ht="6.6" customHeight="1" x14ac:dyDescent="0.3">
      <c r="B44" s="21"/>
      <c r="C44" s="16"/>
      <c r="D44" s="27"/>
      <c r="E44" s="27"/>
      <c r="F44" s="27"/>
      <c r="G44" s="27"/>
      <c r="H44" s="27"/>
      <c r="I44" s="27"/>
      <c r="J44" s="27"/>
      <c r="K44" s="27"/>
      <c r="L44" s="27"/>
      <c r="M44" s="22"/>
      <c r="N44" s="22"/>
      <c r="O44" s="22"/>
      <c r="P44" s="23"/>
    </row>
    <row r="45" spans="2:16" ht="6.6" customHeight="1" x14ac:dyDescent="0.3">
      <c r="B45" s="21"/>
      <c r="C45" s="16"/>
      <c r="D45" s="27"/>
      <c r="E45" s="27"/>
      <c r="F45" s="27"/>
      <c r="G45" s="27"/>
      <c r="H45" s="27"/>
      <c r="I45" s="27"/>
      <c r="J45" s="27"/>
      <c r="K45" s="27"/>
      <c r="L45" s="27"/>
      <c r="M45" s="22"/>
      <c r="N45" s="22"/>
      <c r="O45" s="22"/>
      <c r="P45" s="23"/>
    </row>
    <row r="46" spans="2:16" ht="6.6" customHeight="1" x14ac:dyDescent="0.3">
      <c r="B46" s="21"/>
      <c r="C46" s="16"/>
      <c r="D46" s="27"/>
      <c r="E46" s="27"/>
      <c r="F46" s="27"/>
      <c r="G46" s="27"/>
      <c r="H46" s="27"/>
      <c r="I46" s="27"/>
      <c r="J46" s="27"/>
      <c r="K46" s="27"/>
      <c r="L46" s="27"/>
      <c r="M46" s="22"/>
      <c r="N46" s="22"/>
      <c r="O46" s="22"/>
      <c r="P46" s="23"/>
    </row>
    <row r="47" spans="2:16" ht="6.6" customHeight="1" x14ac:dyDescent="0.3">
      <c r="B47" s="21"/>
      <c r="C47" s="16"/>
      <c r="D47" s="27"/>
      <c r="E47" s="27"/>
      <c r="F47" s="27"/>
      <c r="G47" s="27"/>
      <c r="H47" s="27"/>
      <c r="I47" s="27"/>
      <c r="J47" s="27"/>
      <c r="K47" s="27"/>
      <c r="L47" s="27"/>
      <c r="M47" s="22"/>
      <c r="N47" s="22"/>
      <c r="O47" s="22"/>
      <c r="P47" s="23"/>
    </row>
    <row r="48" spans="2:16" ht="15.6" customHeight="1" x14ac:dyDescent="0.25">
      <c r="B48" s="21"/>
      <c r="C48" s="32" t="s">
        <v>44</v>
      </c>
      <c r="D48" s="32"/>
      <c r="E48" s="32"/>
      <c r="F48" s="32"/>
      <c r="G48" s="32"/>
      <c r="H48" s="32"/>
      <c r="I48" s="32"/>
      <c r="J48" s="32"/>
      <c r="K48" s="44"/>
      <c r="L48" s="35">
        <v>40</v>
      </c>
      <c r="M48" s="35"/>
      <c r="N48" s="24" t="s">
        <v>35</v>
      </c>
      <c r="O48" s="22" t="s">
        <v>18</v>
      </c>
      <c r="P48" s="23"/>
    </row>
    <row r="49" spans="2:16" ht="15.6" customHeight="1" x14ac:dyDescent="0.25">
      <c r="B49" s="21"/>
      <c r="C49" s="32" t="s">
        <v>72</v>
      </c>
      <c r="D49" s="30"/>
      <c r="E49" s="30"/>
      <c r="F49" s="30"/>
      <c r="G49" s="30"/>
      <c r="H49" s="30"/>
      <c r="I49" s="30"/>
      <c r="J49" s="30"/>
      <c r="K49" s="27"/>
      <c r="L49" s="27"/>
      <c r="M49" s="27"/>
      <c r="N49" s="24"/>
      <c r="O49" s="22"/>
      <c r="P49" s="23"/>
    </row>
    <row r="50" spans="2:16" x14ac:dyDescent="0.25">
      <c r="B50" s="21"/>
      <c r="C50" s="43" t="s">
        <v>73</v>
      </c>
      <c r="D50" s="43"/>
      <c r="E50" s="43"/>
      <c r="F50" s="43"/>
      <c r="G50" s="43"/>
      <c r="H50" s="43"/>
      <c r="I50" s="43"/>
      <c r="J50" s="43"/>
      <c r="K50" s="43"/>
      <c r="L50" s="43"/>
      <c r="M50" s="22"/>
      <c r="N50" s="22"/>
      <c r="O50" s="22"/>
      <c r="P50" s="23"/>
    </row>
    <row r="51" spans="2:16" x14ac:dyDescent="0.25">
      <c r="B51" s="21"/>
      <c r="C51" s="30" t="s">
        <v>74</v>
      </c>
      <c r="D51" s="30"/>
      <c r="E51" s="30"/>
      <c r="F51" s="30"/>
      <c r="G51" s="30"/>
      <c r="H51" s="30"/>
      <c r="I51" s="30"/>
      <c r="J51" s="30"/>
      <c r="K51" s="30"/>
      <c r="L51" s="30"/>
      <c r="M51" s="44"/>
      <c r="N51" s="44"/>
      <c r="O51" s="22"/>
      <c r="P51" s="23"/>
    </row>
    <row r="52" spans="2:16" ht="5.4" customHeight="1" x14ac:dyDescent="0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/>
    </row>
    <row r="53" spans="2:16" x14ac:dyDescent="0.25">
      <c r="B53" s="21"/>
      <c r="C53" s="22" t="s">
        <v>32</v>
      </c>
      <c r="D53" s="22"/>
      <c r="E53" s="22"/>
      <c r="F53" s="22"/>
      <c r="G53" s="38" t="str">
        <f>IF(G54&lt;J54,"Regulátor nie je vhodný.","Regulár je vhodný.")</f>
        <v>Regulátor nie je vhodný.</v>
      </c>
      <c r="H53" s="38"/>
      <c r="I53" s="38"/>
      <c r="J53" s="38"/>
      <c r="K53" s="38"/>
      <c r="L53" s="38"/>
      <c r="M53" s="22"/>
      <c r="N53" s="22"/>
      <c r="O53" s="22"/>
      <c r="P53" s="23"/>
    </row>
    <row r="54" spans="2:16" x14ac:dyDescent="0.25">
      <c r="B54" s="21"/>
      <c r="C54" s="22" t="s">
        <v>33</v>
      </c>
      <c r="D54" s="22"/>
      <c r="E54" s="22"/>
      <c r="F54" s="22"/>
      <c r="G54" s="41">
        <f>L48</f>
        <v>40</v>
      </c>
      <c r="H54" s="42"/>
      <c r="I54" s="33" t="str">
        <f>IF(G54&lt;J54,"&lt;","&gt;")</f>
        <v>&lt;</v>
      </c>
      <c r="J54" s="40">
        <f>I27</f>
        <v>47.75</v>
      </c>
      <c r="K54" s="36"/>
      <c r="L54" s="36"/>
      <c r="M54" s="22"/>
      <c r="N54" s="22"/>
      <c r="O54" s="22"/>
      <c r="P54" s="23"/>
    </row>
    <row r="55" spans="2:16" ht="15.6" thickBot="1" x14ac:dyDescent="0.3">
      <c r="B55" s="31" t="s">
        <v>71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9"/>
    </row>
  </sheetData>
  <mergeCells count="15">
    <mergeCell ref="C33:O33"/>
    <mergeCell ref="C35:O35"/>
    <mergeCell ref="G53:L53"/>
    <mergeCell ref="G54:H54"/>
    <mergeCell ref="J54:L54"/>
    <mergeCell ref="C50:L50"/>
    <mergeCell ref="L48:M48"/>
    <mergeCell ref="B1:P1"/>
    <mergeCell ref="K7:L7"/>
    <mergeCell ref="I26:J26"/>
    <mergeCell ref="I27:J27"/>
    <mergeCell ref="K29:M29"/>
    <mergeCell ref="E3:L3"/>
    <mergeCell ref="K6:L6"/>
    <mergeCell ref="C9:O9"/>
  </mergeCells>
  <hyperlinks>
    <hyperlink ref="C9" r:id="rId1" xr:uid="{127194D1-9562-4738-B7CA-B71B9DF76E9D}"/>
    <hyperlink ref="C35" r:id="rId2" display="https://ecoprodukt.sk/p/74742-mppt-regulator-nabijania-victron-energy-smartsolar-150v-35a-15346?utm_source=google&amp;utm_medium=cpc&amp;utm_campaign=PMAX%20-%20Core%20-%20Ostatn%C3%A9&amp;utm_id=17603234080&amp;gad_source=1&amp;gad_campaignid=17601274035&amp;gbraid=0AAAAADVNh5il-PZszVE4UHvOQoaqMeib8&amp;gclid=Cj0KCQiA8KTNBhD_ARIsAOvp6DKtFeKccthgoaEwnjhzPMpZcMEJnzP2Z6kR-fl75hVn2cvtj6z7uhoaAuLrEALw_wcB" xr:uid="{607FBBCC-845D-4E5A-86C1-6C9FD12015EF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7B01-7F8F-4E72-A23C-1847E6A6772C}">
  <dimension ref="B1:P48"/>
  <sheetViews>
    <sheetView workbookViewId="0"/>
  </sheetViews>
  <sheetFormatPr defaultColWidth="5" defaultRowHeight="15" x14ac:dyDescent="0.25"/>
  <cols>
    <col min="1" max="10" width="5" style="1"/>
    <col min="11" max="11" width="5.44140625" style="1" customWidth="1"/>
    <col min="12" max="16384" width="5" style="1"/>
  </cols>
  <sheetData>
    <row r="1" spans="2:16" ht="15.6" thickBot="1" x14ac:dyDescent="0.3">
      <c r="B1" s="34" t="s">
        <v>105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2:16" x14ac:dyDescent="0.2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2:16" ht="18.600000000000001" x14ac:dyDescent="0.4">
      <c r="B3" s="21"/>
      <c r="C3" s="63" t="s">
        <v>90</v>
      </c>
      <c r="D3" s="63"/>
      <c r="E3" s="63"/>
      <c r="F3" s="63"/>
      <c r="G3" s="63"/>
      <c r="H3" s="63"/>
      <c r="I3" s="63"/>
      <c r="J3" s="63"/>
      <c r="K3" s="63"/>
      <c r="L3" s="77">
        <f>I6*N8</f>
        <v>11.9375</v>
      </c>
      <c r="M3" s="77"/>
      <c r="N3" s="72" t="s">
        <v>35</v>
      </c>
      <c r="O3" s="63" t="s">
        <v>18</v>
      </c>
      <c r="P3" s="23"/>
    </row>
    <row r="4" spans="2:16" x14ac:dyDescent="0.25">
      <c r="B4" s="21"/>
      <c r="C4" s="79" t="s">
        <v>93</v>
      </c>
      <c r="D4" s="63"/>
      <c r="E4" s="63"/>
      <c r="F4" s="63"/>
      <c r="G4" s="63"/>
      <c r="H4" s="63"/>
      <c r="I4" s="63"/>
      <c r="J4" s="63"/>
      <c r="K4" s="63"/>
      <c r="L4" s="78"/>
      <c r="M4" s="78"/>
      <c r="N4" s="72"/>
      <c r="O4" s="63"/>
      <c r="P4" s="23"/>
    </row>
    <row r="5" spans="2:16" x14ac:dyDescent="0.25">
      <c r="B5" s="21"/>
      <c r="C5" s="63" t="s">
        <v>91</v>
      </c>
      <c r="D5" s="63"/>
      <c r="E5" s="63"/>
      <c r="F5" s="63"/>
      <c r="G5" s="63"/>
      <c r="H5" s="63"/>
      <c r="I5" s="67">
        <v>5</v>
      </c>
      <c r="J5" s="63" t="s">
        <v>89</v>
      </c>
      <c r="K5" s="63"/>
      <c r="L5" s="63"/>
      <c r="M5" s="63"/>
      <c r="N5" s="63"/>
      <c r="O5" s="63"/>
      <c r="P5" s="25"/>
    </row>
    <row r="6" spans="2:16" x14ac:dyDescent="0.25">
      <c r="B6" s="21"/>
      <c r="C6" s="63" t="s">
        <v>88</v>
      </c>
      <c r="D6" s="63"/>
      <c r="E6" s="68"/>
      <c r="F6" s="68"/>
      <c r="G6" s="66"/>
      <c r="H6" s="63"/>
      <c r="I6" s="69">
        <v>9.5500000000000007</v>
      </c>
      <c r="J6" s="69"/>
      <c r="K6" s="66" t="s">
        <v>35</v>
      </c>
      <c r="L6" s="63" t="s">
        <v>18</v>
      </c>
      <c r="M6" s="63"/>
      <c r="N6" s="63"/>
      <c r="O6" s="66"/>
      <c r="P6" s="23"/>
    </row>
    <row r="7" spans="2:16" x14ac:dyDescent="0.25">
      <c r="B7" s="21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23"/>
    </row>
    <row r="8" spans="2:16" x14ac:dyDescent="0.25">
      <c r="B8" s="21"/>
      <c r="C8" s="63" t="s">
        <v>45</v>
      </c>
      <c r="D8" s="63"/>
      <c r="E8" s="63"/>
      <c r="F8" s="63"/>
      <c r="G8" s="63"/>
      <c r="H8" s="63" t="s">
        <v>46</v>
      </c>
      <c r="I8" s="64"/>
      <c r="J8" s="64"/>
      <c r="K8" s="64"/>
      <c r="L8" s="64"/>
      <c r="M8" s="64"/>
      <c r="N8" s="69">
        <v>1.25</v>
      </c>
      <c r="O8" s="69"/>
      <c r="P8" s="25"/>
    </row>
    <row r="9" spans="2:16" x14ac:dyDescent="0.25">
      <c r="B9" s="21"/>
      <c r="C9" s="63" t="s">
        <v>47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8"/>
      <c r="O9" s="68"/>
      <c r="P9" s="23"/>
    </row>
    <row r="10" spans="2:16" x14ac:dyDescent="0.25">
      <c r="B10" s="21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8"/>
      <c r="O10" s="68"/>
      <c r="P10" s="23"/>
    </row>
    <row r="11" spans="2:16" ht="15.6" customHeight="1" x14ac:dyDescent="0.25">
      <c r="B11" s="21"/>
      <c r="C11" s="63" t="s">
        <v>48</v>
      </c>
      <c r="D11" s="63"/>
      <c r="E11" s="63"/>
      <c r="F11" s="63"/>
      <c r="G11" s="63"/>
      <c r="H11" s="63"/>
      <c r="I11" s="69">
        <v>242</v>
      </c>
      <c r="J11" s="69"/>
      <c r="K11" s="66" t="s">
        <v>17</v>
      </c>
      <c r="L11" s="63" t="s">
        <v>18</v>
      </c>
      <c r="M11" s="63"/>
      <c r="N11" s="63"/>
      <c r="O11" s="63"/>
      <c r="P11" s="23"/>
    </row>
    <row r="12" spans="2:16" ht="15.6" customHeight="1" x14ac:dyDescent="0.25">
      <c r="B12" s="21"/>
      <c r="C12" s="64" t="s">
        <v>92</v>
      </c>
      <c r="D12" s="64"/>
      <c r="E12" s="64"/>
      <c r="F12" s="64"/>
      <c r="G12" s="64"/>
      <c r="H12" s="64"/>
      <c r="I12" s="64"/>
      <c r="J12" s="64"/>
      <c r="K12" s="64"/>
      <c r="L12" s="64"/>
      <c r="M12" s="63"/>
      <c r="N12" s="63"/>
      <c r="O12" s="63"/>
      <c r="P12" s="23"/>
    </row>
    <row r="13" spans="2:16" ht="15.6" customHeight="1" x14ac:dyDescent="0.25">
      <c r="B13" s="21"/>
      <c r="C13" s="63" t="s">
        <v>49</v>
      </c>
      <c r="D13" s="63"/>
      <c r="E13" s="63"/>
      <c r="F13" s="63"/>
      <c r="G13" s="63"/>
      <c r="H13" s="63"/>
      <c r="I13" s="68"/>
      <c r="J13" s="68"/>
      <c r="K13" s="66"/>
      <c r="L13" s="63"/>
      <c r="M13" s="63"/>
      <c r="N13" s="63"/>
      <c r="O13" s="63"/>
      <c r="P13" s="25"/>
    </row>
    <row r="14" spans="2:16" ht="15.6" customHeight="1" x14ac:dyDescent="0.25">
      <c r="B14" s="21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23"/>
    </row>
    <row r="15" spans="2:16" x14ac:dyDescent="0.25">
      <c r="B15" s="21"/>
      <c r="C15" s="63" t="s">
        <v>50</v>
      </c>
      <c r="D15" s="63"/>
      <c r="E15" s="63"/>
      <c r="F15" s="63"/>
      <c r="G15" s="69">
        <v>3</v>
      </c>
      <c r="H15" s="69"/>
      <c r="I15" s="69"/>
      <c r="J15" s="66" t="s">
        <v>51</v>
      </c>
      <c r="K15" s="63" t="s">
        <v>18</v>
      </c>
      <c r="L15" s="63"/>
      <c r="M15" s="63"/>
      <c r="N15" s="63"/>
      <c r="O15" s="63"/>
      <c r="P15" s="23"/>
    </row>
    <row r="16" spans="2:16" x14ac:dyDescent="0.25">
      <c r="B16" s="21"/>
      <c r="C16" s="63" t="s">
        <v>104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23"/>
    </row>
    <row r="17" spans="2:16" x14ac:dyDescent="0.25">
      <c r="B17" s="21"/>
      <c r="C17" s="63" t="s">
        <v>52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23"/>
    </row>
    <row r="18" spans="2:16" x14ac:dyDescent="0.25">
      <c r="B18" s="21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23"/>
    </row>
    <row r="19" spans="2:16" ht="16.8" x14ac:dyDescent="0.25">
      <c r="B19" s="21"/>
      <c r="C19" s="63" t="s">
        <v>53</v>
      </c>
      <c r="D19" s="63"/>
      <c r="E19" s="63"/>
      <c r="F19" s="63"/>
      <c r="G19" s="63"/>
      <c r="H19" s="63"/>
      <c r="I19" s="63"/>
      <c r="J19" s="63"/>
      <c r="K19" s="69">
        <v>1.7500000000000002E-2</v>
      </c>
      <c r="L19" s="69"/>
      <c r="M19" s="69"/>
      <c r="N19" s="70" t="s">
        <v>54</v>
      </c>
      <c r="O19" s="64"/>
      <c r="P19" s="25"/>
    </row>
    <row r="20" spans="2:16" x14ac:dyDescent="0.25">
      <c r="B20" s="21"/>
      <c r="C20" s="63" t="s">
        <v>55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23"/>
    </row>
    <row r="21" spans="2:16" ht="10.8" customHeight="1" x14ac:dyDescent="0.25">
      <c r="B21" s="21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23"/>
    </row>
    <row r="22" spans="2:16" x14ac:dyDescent="0.25">
      <c r="B22" s="21"/>
      <c r="C22" s="63" t="s">
        <v>56</v>
      </c>
      <c r="D22" s="63"/>
      <c r="E22" s="63"/>
      <c r="F22" s="63"/>
      <c r="G22" s="63"/>
      <c r="H22" s="63"/>
      <c r="I22" s="63"/>
      <c r="J22" s="63"/>
      <c r="K22" s="64"/>
      <c r="L22" s="67">
        <v>1</v>
      </c>
      <c r="M22" s="63" t="s">
        <v>57</v>
      </c>
      <c r="N22" s="63"/>
      <c r="O22" s="63"/>
      <c r="P22" s="23"/>
    </row>
    <row r="23" spans="2:16" x14ac:dyDescent="0.25">
      <c r="B23" s="21"/>
      <c r="C23" s="63" t="s">
        <v>96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23"/>
    </row>
    <row r="24" spans="2:16" x14ac:dyDescent="0.25">
      <c r="B24" s="21"/>
      <c r="C24" s="63" t="s">
        <v>97</v>
      </c>
      <c r="D24" s="63"/>
      <c r="E24" s="63"/>
      <c r="F24" s="63"/>
      <c r="G24" s="63"/>
      <c r="H24" s="63"/>
      <c r="I24" s="65">
        <f>L22/100*I11</f>
        <v>2.42</v>
      </c>
      <c r="J24" s="65"/>
      <c r="K24" s="72" t="s">
        <v>17</v>
      </c>
      <c r="L24" s="63" t="s">
        <v>18</v>
      </c>
      <c r="M24" s="63"/>
      <c r="N24" s="63"/>
      <c r="O24" s="63"/>
      <c r="P24" s="23"/>
    </row>
    <row r="25" spans="2:16" x14ac:dyDescent="0.25">
      <c r="B25" s="21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23"/>
    </row>
    <row r="26" spans="2:16" x14ac:dyDescent="0.25">
      <c r="B26" s="21"/>
      <c r="C26" s="63" t="s">
        <v>58</v>
      </c>
      <c r="D26" s="64"/>
      <c r="E26" s="82">
        <f>L3*G15*K19</f>
        <v>0.6267187500000001</v>
      </c>
      <c r="F26" s="82"/>
      <c r="G26" s="72" t="s">
        <v>17</v>
      </c>
      <c r="H26" s="63" t="s">
        <v>18</v>
      </c>
      <c r="I26" s="63"/>
      <c r="J26" s="63"/>
      <c r="K26" s="63"/>
      <c r="L26" s="63"/>
      <c r="M26" s="63"/>
      <c r="N26" s="81"/>
      <c r="O26" s="80"/>
      <c r="P26" s="23"/>
    </row>
    <row r="27" spans="2:16" x14ac:dyDescent="0.25">
      <c r="B27" s="21"/>
      <c r="C27" s="63" t="s">
        <v>94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23"/>
    </row>
    <row r="28" spans="2:16" ht="11.4" customHeight="1" x14ac:dyDescent="0.25">
      <c r="B28" s="21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23"/>
    </row>
    <row r="29" spans="2:16" ht="16.8" x14ac:dyDescent="0.25">
      <c r="B29" s="21"/>
      <c r="C29" s="63" t="s">
        <v>59</v>
      </c>
      <c r="D29" s="63"/>
      <c r="E29" s="63"/>
      <c r="F29" s="63"/>
      <c r="G29" s="63"/>
      <c r="H29" s="82">
        <f>(G15*2*L3*K19)/I24</f>
        <v>0.51794938016528935</v>
      </c>
      <c r="I29" s="82"/>
      <c r="J29" s="63"/>
      <c r="K29" s="73" t="s">
        <v>60</v>
      </c>
      <c r="L29" s="63"/>
      <c r="M29" s="63"/>
      <c r="N29" s="63"/>
      <c r="O29" s="63"/>
      <c r="P29" s="23"/>
    </row>
    <row r="30" spans="2:16" x14ac:dyDescent="0.25">
      <c r="B30" s="21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23"/>
    </row>
    <row r="31" spans="2:16" ht="16.8" x14ac:dyDescent="0.25">
      <c r="B31" s="21"/>
      <c r="C31" s="63" t="s">
        <v>61</v>
      </c>
      <c r="D31" s="63"/>
      <c r="E31" s="63"/>
      <c r="F31" s="63"/>
      <c r="G31" s="63"/>
      <c r="H31" s="69">
        <v>4</v>
      </c>
      <c r="I31" s="69"/>
      <c r="J31" s="63"/>
      <c r="K31" s="75" t="s">
        <v>100</v>
      </c>
      <c r="L31" s="63"/>
      <c r="M31" s="63"/>
      <c r="N31" s="63"/>
      <c r="O31" s="63"/>
      <c r="P31" s="23"/>
    </row>
    <row r="32" spans="2:16" ht="16.8" x14ac:dyDescent="0.25">
      <c r="B32" s="21"/>
      <c r="C32" s="63" t="s">
        <v>99</v>
      </c>
      <c r="D32" s="63"/>
      <c r="E32" s="63"/>
      <c r="F32" s="63"/>
      <c r="G32" s="63"/>
      <c r="H32" s="68"/>
      <c r="I32" s="68"/>
      <c r="J32" s="63"/>
      <c r="K32" s="73"/>
      <c r="L32" s="63"/>
      <c r="M32" s="63"/>
      <c r="N32" s="63"/>
      <c r="O32" s="63"/>
      <c r="P32" s="23"/>
    </row>
    <row r="33" spans="2:16" ht="16.8" x14ac:dyDescent="0.25">
      <c r="B33" s="21"/>
      <c r="C33" s="63" t="s">
        <v>62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23"/>
    </row>
    <row r="34" spans="2:16" ht="11.4" customHeight="1" x14ac:dyDescent="0.25">
      <c r="B34" s="21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23"/>
    </row>
    <row r="35" spans="2:16" ht="16.8" x14ac:dyDescent="0.25">
      <c r="B35" s="21"/>
      <c r="C35" s="63" t="s">
        <v>63</v>
      </c>
      <c r="D35" s="63"/>
      <c r="E35" s="63"/>
      <c r="F35" s="63"/>
      <c r="G35" s="63"/>
      <c r="H35" s="71">
        <f>2*G15*L3*K19/H31</f>
        <v>0.31335937500000005</v>
      </c>
      <c r="I35" s="71"/>
      <c r="J35" s="63"/>
      <c r="K35" s="72" t="s">
        <v>17</v>
      </c>
      <c r="L35" s="63" t="s">
        <v>95</v>
      </c>
      <c r="M35" s="68">
        <f>H31</f>
        <v>4</v>
      </c>
      <c r="N35" s="63" t="s">
        <v>98</v>
      </c>
      <c r="O35" s="64"/>
      <c r="P35" s="23"/>
    </row>
    <row r="36" spans="2:16" ht="15.6" thickBot="1" x14ac:dyDescent="0.3">
      <c r="B36" s="21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23"/>
    </row>
    <row r="37" spans="2:16" x14ac:dyDescent="0.25">
      <c r="B37" s="21"/>
      <c r="C37" s="63" t="s">
        <v>64</v>
      </c>
      <c r="D37" s="63"/>
      <c r="E37" s="63"/>
      <c r="F37" s="63"/>
      <c r="G37" s="71">
        <f>(H35/I11)*100</f>
        <v>0.12948734504132234</v>
      </c>
      <c r="H37" s="71"/>
      <c r="I37" s="74" t="s">
        <v>57</v>
      </c>
      <c r="J37" s="63"/>
      <c r="K37" s="63"/>
      <c r="L37" s="50" t="s">
        <v>78</v>
      </c>
      <c r="M37" s="51"/>
      <c r="N37" s="52" t="s">
        <v>77</v>
      </c>
      <c r="O37" s="53"/>
      <c r="P37" s="23"/>
    </row>
    <row r="38" spans="2:16" x14ac:dyDescent="0.25">
      <c r="B38" s="21"/>
      <c r="C38" s="63"/>
      <c r="D38" s="63"/>
      <c r="E38" s="63"/>
      <c r="F38" s="63"/>
      <c r="G38" s="63"/>
      <c r="H38" s="63"/>
      <c r="I38" s="63"/>
      <c r="J38" s="63"/>
      <c r="K38" s="63"/>
      <c r="L38" s="54" t="s">
        <v>79</v>
      </c>
      <c r="M38" s="49"/>
      <c r="N38" s="48" t="s">
        <v>79</v>
      </c>
      <c r="O38" s="55"/>
      <c r="P38" s="23"/>
    </row>
    <row r="39" spans="2:16" ht="16.8" x14ac:dyDescent="0.25">
      <c r="B39" s="21"/>
      <c r="C39" s="63" t="s">
        <v>65</v>
      </c>
      <c r="D39" s="63"/>
      <c r="E39" s="63"/>
      <c r="F39" s="63"/>
      <c r="G39" s="63"/>
      <c r="H39" s="63"/>
      <c r="I39" s="63"/>
      <c r="J39" s="63"/>
      <c r="K39" s="63"/>
      <c r="L39" s="56" t="s">
        <v>81</v>
      </c>
      <c r="M39" s="46"/>
      <c r="N39" s="45" t="s">
        <v>80</v>
      </c>
      <c r="O39" s="57"/>
      <c r="P39" s="23"/>
    </row>
    <row r="40" spans="2:16" x14ac:dyDescent="0.25">
      <c r="B40" s="21"/>
      <c r="C40" s="63" t="s">
        <v>66</v>
      </c>
      <c r="D40" s="63"/>
      <c r="E40" s="63"/>
      <c r="F40" s="63"/>
      <c r="G40" s="71">
        <f>L22</f>
        <v>1</v>
      </c>
      <c r="H40" s="71"/>
      <c r="I40" s="74" t="s">
        <v>57</v>
      </c>
      <c r="J40" s="63"/>
      <c r="K40" s="63"/>
      <c r="L40" s="58">
        <v>4</v>
      </c>
      <c r="M40" s="47"/>
      <c r="N40" s="47">
        <v>2.2599999999999998</v>
      </c>
      <c r="O40" s="59"/>
      <c r="P40" s="23"/>
    </row>
    <row r="41" spans="2:16" x14ac:dyDescent="0.25">
      <c r="B41" s="21"/>
      <c r="C41" s="63" t="s">
        <v>67</v>
      </c>
      <c r="D41" s="63"/>
      <c r="E41" s="63"/>
      <c r="F41" s="63"/>
      <c r="G41" s="71">
        <f>G37</f>
        <v>0.12948734504132234</v>
      </c>
      <c r="H41" s="71"/>
      <c r="I41" s="74" t="s">
        <v>57</v>
      </c>
      <c r="J41" s="63"/>
      <c r="K41" s="63"/>
      <c r="L41" s="58">
        <v>6</v>
      </c>
      <c r="M41" s="47"/>
      <c r="N41" s="47">
        <v>2.75</v>
      </c>
      <c r="O41" s="59"/>
      <c r="P41" s="23"/>
    </row>
    <row r="42" spans="2:16" x14ac:dyDescent="0.25">
      <c r="B42" s="21"/>
      <c r="C42" s="63" t="s">
        <v>68</v>
      </c>
      <c r="D42" s="63"/>
      <c r="E42" s="63"/>
      <c r="F42" s="63"/>
      <c r="G42" s="71">
        <f>G40-G41</f>
        <v>0.87051265495867769</v>
      </c>
      <c r="H42" s="71"/>
      <c r="I42" s="74" t="s">
        <v>57</v>
      </c>
      <c r="J42" s="63"/>
      <c r="K42" s="63"/>
      <c r="L42" s="58">
        <v>10</v>
      </c>
      <c r="M42" s="47"/>
      <c r="N42" s="47">
        <v>3.57</v>
      </c>
      <c r="O42" s="59"/>
      <c r="P42" s="23"/>
    </row>
    <row r="43" spans="2:16" ht="15.6" thickBot="1" x14ac:dyDescent="0.3">
      <c r="B43" s="21"/>
      <c r="C43" s="63"/>
      <c r="D43" s="63"/>
      <c r="E43" s="63"/>
      <c r="F43" s="63"/>
      <c r="G43" s="63"/>
      <c r="H43" s="63"/>
      <c r="I43" s="63"/>
      <c r="J43" s="63"/>
      <c r="K43" s="63"/>
      <c r="L43" s="60">
        <v>16</v>
      </c>
      <c r="M43" s="61"/>
      <c r="N43" s="61">
        <v>4.51</v>
      </c>
      <c r="O43" s="62"/>
      <c r="P43" s="23"/>
    </row>
    <row r="44" spans="2:16" x14ac:dyDescent="0.25">
      <c r="B44" s="21"/>
      <c r="C44" s="75" t="str">
        <f>IF(G42&gt;0,"Vybrali ste vhodný kábel.","Vybrali ste nevhodný kábel. Vyberte iný!")</f>
        <v>Vybrali ste vhodný kábel.</v>
      </c>
      <c r="D44" s="63"/>
      <c r="E44" s="63"/>
      <c r="F44" s="63"/>
      <c r="G44" s="63"/>
      <c r="H44" s="63"/>
      <c r="I44" s="63"/>
      <c r="J44" s="63"/>
      <c r="K44" s="63"/>
      <c r="L44" s="75" t="s">
        <v>82</v>
      </c>
      <c r="M44" s="63"/>
      <c r="N44" s="76" t="s">
        <v>83</v>
      </c>
      <c r="O44" s="63"/>
      <c r="P44" s="23"/>
    </row>
    <row r="45" spans="2:16" x14ac:dyDescent="0.25">
      <c r="B45" s="21"/>
      <c r="C45" s="6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23"/>
    </row>
    <row r="46" spans="2:16" x14ac:dyDescent="0.25">
      <c r="B46" s="21" t="s">
        <v>101</v>
      </c>
      <c r="C46" s="63"/>
      <c r="D46" s="63"/>
      <c r="E46" s="63"/>
      <c r="F46" s="77">
        <f>H35*L3</f>
        <v>3.7407275390625006</v>
      </c>
      <c r="G46" s="77"/>
      <c r="H46" s="73" t="s">
        <v>102</v>
      </c>
      <c r="I46" s="63"/>
      <c r="J46" s="84">
        <f xml:space="preserve"> G41</f>
        <v>0.12948734504132234</v>
      </c>
      <c r="K46" s="84"/>
      <c r="L46" s="83" t="s">
        <v>103</v>
      </c>
      <c r="M46" s="63"/>
      <c r="N46" s="23"/>
      <c r="O46" s="64"/>
      <c r="P46" s="25"/>
    </row>
    <row r="47" spans="2:16" ht="12" customHeight="1" x14ac:dyDescent="0.25">
      <c r="B47" s="21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23"/>
    </row>
    <row r="48" spans="2:16" ht="15.6" thickBot="1" x14ac:dyDescent="0.3">
      <c r="B48" s="31" t="s">
        <v>71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/>
    </row>
  </sheetData>
  <mergeCells count="33">
    <mergeCell ref="F46:G46"/>
    <mergeCell ref="J46:K46"/>
    <mergeCell ref="I6:J6"/>
    <mergeCell ref="N26:O26"/>
    <mergeCell ref="I24:J24"/>
    <mergeCell ref="L43:M43"/>
    <mergeCell ref="N39:O39"/>
    <mergeCell ref="N37:O37"/>
    <mergeCell ref="N40:O40"/>
    <mergeCell ref="N41:O41"/>
    <mergeCell ref="N42:O42"/>
    <mergeCell ref="N43:O43"/>
    <mergeCell ref="L38:M38"/>
    <mergeCell ref="N38:O38"/>
    <mergeCell ref="L37:M37"/>
    <mergeCell ref="L39:M39"/>
    <mergeCell ref="L40:M40"/>
    <mergeCell ref="L41:M41"/>
    <mergeCell ref="L42:M42"/>
    <mergeCell ref="G40:H40"/>
    <mergeCell ref="G41:H41"/>
    <mergeCell ref="G42:H42"/>
    <mergeCell ref="E26:F26"/>
    <mergeCell ref="H29:I29"/>
    <mergeCell ref="H31:I31"/>
    <mergeCell ref="H35:I35"/>
    <mergeCell ref="G37:H37"/>
    <mergeCell ref="B1:P1"/>
    <mergeCell ref="N8:O8"/>
    <mergeCell ref="L3:M3"/>
    <mergeCell ref="G15:I15"/>
    <mergeCell ref="K19:M19"/>
    <mergeCell ref="I11:J11"/>
  </mergeCells>
  <hyperlinks>
    <hyperlink ref="N44" r:id="rId1" xr:uid="{A214BE2D-5CDB-4287-8885-733402F120A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Návod na použitie</vt:lpstr>
      <vt:lpstr>2 Napätie panelov za sebou</vt:lpstr>
      <vt:lpstr>3 Prúd panelov veľa seba</vt:lpstr>
      <vt:lpstr>4 Výpočet prierezu kábla</vt:lpstr>
    </vt:vector>
  </TitlesOfParts>
  <Manager/>
  <Company>Wesline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 Krucovčin</dc:creator>
  <cp:keywords/>
  <dc:description/>
  <cp:lastModifiedBy>Krucovčin, Igor</cp:lastModifiedBy>
  <cp:revision/>
  <cp:lastPrinted>2026-03-14T11:53:56Z</cp:lastPrinted>
  <dcterms:created xsi:type="dcterms:W3CDTF">2020-12-05T15:13:36Z</dcterms:created>
  <dcterms:modified xsi:type="dcterms:W3CDTF">2026-03-14T12:23:20Z</dcterms:modified>
  <cp:category/>
  <cp:contentStatus/>
</cp:coreProperties>
</file>